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/>
  <mc:AlternateContent xmlns:mc="http://schemas.openxmlformats.org/markup-compatibility/2006">
    <mc:Choice Requires="x15">
      <x15ac:absPath xmlns:x15ac="http://schemas.microsoft.com/office/spreadsheetml/2010/11/ac" url="\\docas67\usuarios\GERANG\Documentos\2022\Plano de Fiscalização\"/>
    </mc:Choice>
  </mc:AlternateContent>
  <xr:revisionPtr revIDLastSave="0" documentId="8_{7506F006-5B7B-48EC-8E91-F1014FCC730A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CAPA " sheetId="26" r:id="rId1"/>
    <sheet name="PAF Jan23" sheetId="1" r:id="rId2"/>
    <sheet name="Rel. Jan23" sheetId="14" r:id="rId3"/>
    <sheet name="PAF Fev23" sheetId="19" r:id="rId4"/>
    <sheet name="Rel. Fev23 " sheetId="18" r:id="rId5"/>
    <sheet name="PAF Mar23" sheetId="20" r:id="rId6"/>
    <sheet name="Rel. Mar23" sheetId="21" r:id="rId7"/>
    <sheet name="PAF Abr23" sheetId="22" r:id="rId8"/>
    <sheet name="Rel. Abr23" sheetId="23" r:id="rId9"/>
    <sheet name="PAF Mai23" sheetId="24" r:id="rId10"/>
    <sheet name="Rel. Mai23" sheetId="25" r:id="rId11"/>
    <sheet name="PAF Jun23" sheetId="29" r:id="rId12"/>
    <sheet name="Rel. Jun23" sheetId="30" r:id="rId13"/>
    <sheet name="PAF Jul23" sheetId="32" r:id="rId14"/>
    <sheet name="Rel. Jul23" sheetId="31" r:id="rId15"/>
    <sheet name="PAF Ago23" sheetId="33" r:id="rId16"/>
    <sheet name="Rel. Ago23" sheetId="34" r:id="rId17"/>
    <sheet name="PAF Set23" sheetId="36" r:id="rId18"/>
    <sheet name="Rel. Set23" sheetId="35" r:id="rId19"/>
    <sheet name="PAF Out23" sheetId="38" r:id="rId20"/>
    <sheet name="Rel. Out23" sheetId="37" r:id="rId21"/>
    <sheet name="PAF Nov23" sheetId="40" r:id="rId22"/>
    <sheet name="Rel. Nov23" sheetId="39" r:id="rId23"/>
    <sheet name="PAF Dez23" sheetId="43" r:id="rId24"/>
    <sheet name="Rel. Dez23" sheetId="41" r:id="rId25"/>
  </sheets>
  <externalReferences>
    <externalReference r:id="rId26"/>
    <externalReference r:id="rId27"/>
  </externalReferences>
  <definedNames>
    <definedName name="_xlnm._FilterDatabase" localSheetId="8" hidden="1">'Rel. Abr23'!$L$3:$L$33</definedName>
    <definedName name="_xlnm._FilterDatabase" localSheetId="16" hidden="1">'Rel. Ago23'!$L$3:$L$33</definedName>
    <definedName name="_xlnm._FilterDatabase" localSheetId="24" hidden="1">'Rel. Dez23'!$L$3:$L$33</definedName>
    <definedName name="_xlnm._FilterDatabase" localSheetId="4" hidden="1">'Rel. Fev23 '!$L$3:$L$33</definedName>
    <definedName name="_xlnm._FilterDatabase" localSheetId="2" hidden="1">'Rel. Jan23'!$L$3:$L$33</definedName>
    <definedName name="_xlnm._FilterDatabase" localSheetId="14" hidden="1">'Rel. Jul23'!$L$3:$L$33</definedName>
    <definedName name="_xlnm._FilterDatabase" localSheetId="12" hidden="1">'Rel. Jun23'!$L$3:$L$33</definedName>
    <definedName name="_xlnm._FilterDatabase" localSheetId="10" hidden="1">'Rel. Mai23'!$L$3:$L$33</definedName>
    <definedName name="_xlnm._FilterDatabase" localSheetId="6" hidden="1">'Rel. Mar23'!$L$3:$L$33</definedName>
    <definedName name="_xlnm._FilterDatabase" localSheetId="22" hidden="1">'Rel. Nov23'!$L$3:$L$33</definedName>
    <definedName name="_xlnm._FilterDatabase" localSheetId="20" hidden="1">'Rel. Out23'!$L$3:$L$33</definedName>
    <definedName name="_xlnm._FilterDatabase" localSheetId="18" hidden="1">'Rel. Set23'!$L$3:$L$33</definedName>
    <definedName name="_xlnm.Print_Area" localSheetId="7">'PAF Abr23'!$A$1:$H$31</definedName>
    <definedName name="_xlnm.Print_Area" localSheetId="15">'PAF Ago23'!$A$1:$H$31</definedName>
    <definedName name="_xlnm.Print_Area" localSheetId="23">'PAF Dez23'!$A$1:$H$31</definedName>
    <definedName name="_xlnm.Print_Area" localSheetId="3">'PAF Fev23'!$A$1:$H$29</definedName>
    <definedName name="_xlnm.Print_Area" localSheetId="1">'PAF Jan23'!$A$1:$H$29</definedName>
    <definedName name="_xlnm.Print_Area" localSheetId="13">'PAF Jul23'!$A$1:$H$29</definedName>
    <definedName name="_xlnm.Print_Area" localSheetId="11">'PAF Jun23'!$A$1:$H$29</definedName>
    <definedName name="_xlnm.Print_Area" localSheetId="9">'PAF Mai23'!$A$1:$H$29</definedName>
    <definedName name="_xlnm.Print_Area" localSheetId="5">'PAF Mar23'!$A$1:$H$28</definedName>
    <definedName name="_xlnm.Print_Area" localSheetId="21">'PAF Nov23'!$A$1:$H$29</definedName>
    <definedName name="_xlnm.Print_Area" localSheetId="19">'PAF Out23'!$A$1:$H$29</definedName>
    <definedName name="_xlnm.Print_Area" localSheetId="17">'PAF Set23'!$A$1:$H$29</definedName>
    <definedName name="_xlnm.Print_Area" localSheetId="8">'Rel. Abr23'!$A$1:$M$42</definedName>
    <definedName name="_xlnm.Print_Area" localSheetId="16">'Rel. Ago23'!$A$1:$M$42</definedName>
    <definedName name="_xlnm.Print_Area" localSheetId="24">'Rel. Dez23'!$A$1:$M$42</definedName>
    <definedName name="_xlnm.Print_Area" localSheetId="4">'Rel. Fev23 '!$A$1:$M$42</definedName>
    <definedName name="_xlnm.Print_Area" localSheetId="2">'Rel. Jan23'!$A$1:$M$42</definedName>
    <definedName name="_xlnm.Print_Area" localSheetId="14">'Rel. Jul23'!$A$1:$M$42</definedName>
    <definedName name="_xlnm.Print_Area" localSheetId="12">'Rel. Jun23'!$A$1:$M$42</definedName>
    <definedName name="_xlnm.Print_Area" localSheetId="10">'Rel. Mai23'!$A$1:$M$42</definedName>
    <definedName name="_xlnm.Print_Area" localSheetId="6">'Rel. Mar23'!$A$1:$M$42</definedName>
    <definedName name="_xlnm.Print_Area" localSheetId="22">'Rel. Nov23'!$A$1:$M$42</definedName>
    <definedName name="_xlnm.Print_Area" localSheetId="20">'Rel. Out23'!$A$1:$M$42</definedName>
    <definedName name="_xlnm.Print_Area" localSheetId="18">'Rel. Set23'!$A$1:$M$42</definedName>
    <definedName name="fiscais">[1]Jan19!$R$1:$R$8</definedName>
    <definedName name="fiscais01" localSheetId="0">'[1]DADOS (2)'!$AB$1:$AB$10</definedName>
    <definedName name="fiscais01" localSheetId="8">'Rel. Abr23'!$AB$1:$AB$7</definedName>
    <definedName name="fiscais01" localSheetId="16">'Rel. Ago23'!$AB$1:$AB$7</definedName>
    <definedName name="fiscais01" localSheetId="24">'Rel. Dez23'!$AB$1:$AB$7</definedName>
    <definedName name="fiscais01" localSheetId="4">'Rel. Fev23 '!$AB$1:$AB$7</definedName>
    <definedName name="fiscais01" localSheetId="14">'Rel. Jul23'!$AB$1:$AB$7</definedName>
    <definedName name="fiscais01" localSheetId="12">'Rel. Jun23'!$AB$1:$AB$7</definedName>
    <definedName name="fiscais01" localSheetId="10">'Rel. Mai23'!$AB$1:$AB$7</definedName>
    <definedName name="fiscais01" localSheetId="6">'Rel. Mar23'!$AB$1:$AB$7</definedName>
    <definedName name="fiscais01" localSheetId="22">'Rel. Nov23'!$AB$1:$AB$7</definedName>
    <definedName name="fiscais01" localSheetId="20">'Rel. Out23'!$AB$1:$AB$7</definedName>
    <definedName name="fiscais01" localSheetId="18">'Rel. Set23'!$AB$1:$AB$7</definedName>
    <definedName name="fiscais01">'Rel. Jan23'!$AB$1:$AB$7</definedName>
    <definedName name="n">'Rel. Dez23'!$AB$1:$AB$7</definedName>
    <definedName name="P">'Rel. Jun23'!$AA$1:$AA$8</definedName>
    <definedName name="reljan" localSheetId="8">'Rel. Abr23'!$J$2:$M$33</definedName>
    <definedName name="reljan" localSheetId="16">'Rel. Ago23'!$J$2:$M$33</definedName>
    <definedName name="reljan" localSheetId="24">'Rel. Dez23'!$J$2:$M$33</definedName>
    <definedName name="reljan" localSheetId="4">'Rel. Fev23 '!$J$2:$M$33</definedName>
    <definedName name="reljan" localSheetId="14">'Rel. Jul23'!$J$2:$M$33</definedName>
    <definedName name="reljan" localSheetId="12">'Rel. Jun23'!$J$2:$M$33</definedName>
    <definedName name="reljan" localSheetId="10">'Rel. Mai23'!$J$2:$M$33</definedName>
    <definedName name="reljan" localSheetId="6">'Rel. Mar23'!$J$2:$M$33</definedName>
    <definedName name="reljan" localSheetId="22">'Rel. Nov23'!$J$2:$M$33</definedName>
    <definedName name="reljan" localSheetId="20">'Rel. Out23'!$J$2:$M$33</definedName>
    <definedName name="reljan" localSheetId="18">'Rel. Set23'!$J$2:$M$33</definedName>
    <definedName name="reljan">'Rel. Jan23'!$J$2:$M$33</definedName>
    <definedName name="situacao" localSheetId="0">'[1]DADOS (2)'!$AA$1:$AA$8</definedName>
    <definedName name="situacao" localSheetId="8">'Rel. Abr23'!$AA$1:$AA$8</definedName>
    <definedName name="situacao" localSheetId="16">'Rel. Ago23'!$AA$1:$AA$8</definedName>
    <definedName name="situacao" localSheetId="24">'Rel. Dez23'!$AA$1:$AA$8</definedName>
    <definedName name="situacao" localSheetId="4">'Rel. Fev23 '!$AA$1:$AA$8</definedName>
    <definedName name="situacao" localSheetId="14">'Rel. Jul23'!$AA$1:$AA$8</definedName>
    <definedName name="situacao" localSheetId="12">'Rel. Jun23'!$AA$1:$AA$8</definedName>
    <definedName name="situacao" localSheetId="10">'Rel. Mai23'!$AA$1:$AA$8</definedName>
    <definedName name="situacao" localSheetId="6">'Rel. Mar23'!$AA$1:$AA$8</definedName>
    <definedName name="situacao" localSheetId="22">'Rel. Nov23'!$AA$1:$AA$8</definedName>
    <definedName name="situacao" localSheetId="20">'Rel. Out23'!$AA$1:$AA$8</definedName>
    <definedName name="situacao" localSheetId="18">'Rel. Set23'!$AA$1:$AA$8</definedName>
    <definedName name="situacao">'Rel. Jan23'!$AA$1:$AA$8</definedName>
    <definedName name="status" localSheetId="0">'[1]DADOS (2)'!$AC$1:$AC$3</definedName>
    <definedName name="status" localSheetId="8">'Rel. Abr23'!$AC$1:$AC$3</definedName>
    <definedName name="status" localSheetId="16">'Rel. Ago23'!$AC$1:$AC$3</definedName>
    <definedName name="status" localSheetId="24">'Rel. Dez23'!$AC$1:$AC$3</definedName>
    <definedName name="status" localSheetId="4">'Rel. Fev23 '!$AC$1:$AC$3</definedName>
    <definedName name="status" localSheetId="14">'Rel. Jul23'!$AC$1:$AC$3</definedName>
    <definedName name="status" localSheetId="12">'Rel. Jun23'!$AC$1:$AC$3</definedName>
    <definedName name="status" localSheetId="10">'Rel. Mai23'!$AC$1:$AC$3</definedName>
    <definedName name="status" localSheetId="6">'Rel. Mar23'!$AC$1:$AC$3</definedName>
    <definedName name="status" localSheetId="22">'Rel. Nov23'!$AC$1:$AC$3</definedName>
    <definedName name="status" localSheetId="20">'Rel. Out23'!$AC$1:$AC$3</definedName>
    <definedName name="status" localSheetId="18">'Rel. Set23'!$AC$1:$AC$3</definedName>
    <definedName name="status">'Rel. Jan23'!$AC$1:$AC$3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5" l="1"/>
  <c r="H13" i="36"/>
  <c r="H10" i="36"/>
  <c r="H7" i="36"/>
  <c r="C25" i="31"/>
  <c r="B25" i="31"/>
  <c r="H21" i="31"/>
  <c r="G21" i="31"/>
  <c r="F21" i="31"/>
  <c r="E21" i="31"/>
  <c r="D21" i="31"/>
  <c r="C21" i="31"/>
  <c r="B21" i="31"/>
  <c r="H17" i="31"/>
  <c r="G17" i="31"/>
  <c r="F17" i="31"/>
  <c r="E17" i="31"/>
  <c r="D17" i="31"/>
  <c r="C17" i="31"/>
  <c r="B17" i="31"/>
  <c r="H13" i="31"/>
  <c r="G13" i="31"/>
  <c r="F13" i="31"/>
  <c r="E13" i="31"/>
  <c r="D13" i="31"/>
  <c r="C13" i="31"/>
  <c r="B13" i="31"/>
  <c r="H9" i="31"/>
  <c r="G9" i="31"/>
  <c r="F9" i="31"/>
  <c r="E9" i="31"/>
  <c r="D9" i="31"/>
  <c r="C9" i="31"/>
  <c r="B9" i="31"/>
  <c r="H5" i="31"/>
  <c r="H5" i="30"/>
  <c r="H5" i="29" s="1"/>
  <c r="G5" i="30"/>
  <c r="G5" i="29" s="1"/>
  <c r="F5" i="30"/>
  <c r="F5" i="29" s="1"/>
  <c r="B9" i="30"/>
  <c r="B8" i="29" s="1"/>
  <c r="C9" i="30"/>
  <c r="C8" i="29" s="1"/>
  <c r="D9" i="30"/>
  <c r="D8" i="29" s="1"/>
  <c r="E9" i="30"/>
  <c r="E8" i="29" s="1"/>
  <c r="F9" i="30"/>
  <c r="F8" i="29" s="1"/>
  <c r="G9" i="30"/>
  <c r="G8" i="29" s="1"/>
  <c r="H9" i="30"/>
  <c r="H8" i="29" s="1"/>
  <c r="B13" i="30"/>
  <c r="B11" i="29" s="1"/>
  <c r="C13" i="30"/>
  <c r="C11" i="29" s="1"/>
  <c r="D13" i="30"/>
  <c r="D11" i="29" s="1"/>
  <c r="E13" i="30"/>
  <c r="E11" i="29" s="1"/>
  <c r="F13" i="30"/>
  <c r="F11" i="29" s="1"/>
  <c r="G13" i="30"/>
  <c r="G11" i="29" s="1"/>
  <c r="H13" i="30"/>
  <c r="H11" i="29" s="1"/>
  <c r="B17" i="30"/>
  <c r="B14" i="29" s="1"/>
  <c r="C17" i="30"/>
  <c r="C14" i="29" s="1"/>
  <c r="H17" i="30"/>
  <c r="H14" i="29" s="1"/>
  <c r="G17" i="30"/>
  <c r="G14" i="29" s="1"/>
  <c r="F17" i="30"/>
  <c r="F14" i="29" s="1"/>
  <c r="E17" i="30"/>
  <c r="E14" i="29" s="1"/>
  <c r="D17" i="30"/>
  <c r="D14" i="29" s="1"/>
  <c r="B21" i="30"/>
  <c r="B17" i="29" s="1"/>
  <c r="C21" i="30"/>
  <c r="C17" i="29" s="1"/>
  <c r="D21" i="30"/>
  <c r="D17" i="29" s="1"/>
  <c r="E21" i="30"/>
  <c r="E17" i="29" s="1"/>
  <c r="F21" i="30"/>
  <c r="F17" i="29" s="1"/>
  <c r="G21" i="30"/>
  <c r="G17" i="29" s="1"/>
  <c r="E21" i="25"/>
  <c r="E17" i="24" s="1"/>
  <c r="D21" i="25"/>
  <c r="D17" i="24" s="1"/>
  <c r="C21" i="25"/>
  <c r="C17" i="24" s="1"/>
  <c r="B21" i="25"/>
  <c r="B17" i="24" s="1"/>
  <c r="H17" i="25"/>
  <c r="H14" i="24" s="1"/>
  <c r="G17" i="25"/>
  <c r="G14" i="24" s="1"/>
  <c r="F17" i="25"/>
  <c r="F14" i="24" s="1"/>
  <c r="E17" i="25"/>
  <c r="E14" i="24" s="1"/>
  <c r="D17" i="25"/>
  <c r="D14" i="24" s="1"/>
  <c r="C17" i="25"/>
  <c r="C14" i="24" s="1"/>
  <c r="B17" i="25"/>
  <c r="B14" i="24" s="1"/>
  <c r="H13" i="25"/>
  <c r="H11" i="24" s="1"/>
  <c r="G13" i="25"/>
  <c r="G11" i="24" s="1"/>
  <c r="F13" i="25"/>
  <c r="F11" i="24" s="1"/>
  <c r="E13" i="25"/>
  <c r="E11" i="24" s="1"/>
  <c r="D13" i="25"/>
  <c r="D11" i="24" s="1"/>
  <c r="C13" i="25"/>
  <c r="C11" i="24" s="1"/>
  <c r="B13" i="25"/>
  <c r="B11" i="24" s="1"/>
  <c r="H9" i="25"/>
  <c r="H8" i="24" s="1"/>
  <c r="G9" i="25"/>
  <c r="G8" i="24" s="1"/>
  <c r="F9" i="25"/>
  <c r="F8" i="24" s="1"/>
  <c r="E9" i="25"/>
  <c r="E8" i="24" s="1"/>
  <c r="D9" i="25"/>
  <c r="D8" i="24" s="1"/>
  <c r="C9" i="25"/>
  <c r="C8" i="24" s="1"/>
  <c r="B9" i="25"/>
  <c r="B8" i="24" s="1"/>
  <c r="H5" i="25"/>
  <c r="H5" i="24" s="1"/>
  <c r="G5" i="25"/>
  <c r="G5" i="24" s="1"/>
  <c r="F5" i="25"/>
  <c r="F5" i="24" s="1"/>
  <c r="E5" i="25"/>
  <c r="E5" i="24" s="1"/>
  <c r="D5" i="25"/>
  <c r="D5" i="24" s="1"/>
  <c r="C5" i="25"/>
  <c r="C5" i="24" s="1"/>
  <c r="B25" i="23"/>
  <c r="B21" i="22" s="1"/>
  <c r="H21" i="23"/>
  <c r="H18" i="22" s="1"/>
  <c r="G21" i="23"/>
  <c r="G18" i="22" s="1"/>
  <c r="F21" i="23"/>
  <c r="F18" i="22" s="1"/>
  <c r="E21" i="23"/>
  <c r="E18" i="22" s="1"/>
  <c r="D21" i="23"/>
  <c r="D18" i="22" s="1"/>
  <c r="C21" i="23"/>
  <c r="C18" i="22" s="1"/>
  <c r="B21" i="23"/>
  <c r="B18" i="22" s="1"/>
  <c r="H17" i="23"/>
  <c r="H15" i="22" s="1"/>
  <c r="G17" i="23"/>
  <c r="G15" i="22" s="1"/>
  <c r="F17" i="23"/>
  <c r="F15" i="22" s="1"/>
  <c r="E17" i="23"/>
  <c r="E15" i="22" s="1"/>
  <c r="D17" i="23"/>
  <c r="D15" i="22" s="1"/>
  <c r="C17" i="23"/>
  <c r="C15" i="22" s="1"/>
  <c r="B17" i="23"/>
  <c r="B15" i="22" s="1"/>
  <c r="H13" i="23"/>
  <c r="H12" i="22" s="1"/>
  <c r="G13" i="23"/>
  <c r="G12" i="22" s="1"/>
  <c r="F13" i="23"/>
  <c r="F12" i="22" s="1"/>
  <c r="E13" i="23"/>
  <c r="E12" i="22" s="1"/>
  <c r="D13" i="23"/>
  <c r="D12" i="22" s="1"/>
  <c r="C13" i="23"/>
  <c r="C12" i="22" s="1"/>
  <c r="B13" i="23"/>
  <c r="B12" i="22" s="1"/>
  <c r="H9" i="23"/>
  <c r="H8" i="22" s="1"/>
  <c r="G9" i="23"/>
  <c r="G8" i="22" s="1"/>
  <c r="F9" i="23"/>
  <c r="F8" i="22" s="1"/>
  <c r="E9" i="23"/>
  <c r="E8" i="22" s="1"/>
  <c r="D9" i="23"/>
  <c r="D8" i="22" s="1"/>
  <c r="C9" i="23"/>
  <c r="C8" i="22" s="1"/>
  <c r="B9" i="23"/>
  <c r="B8" i="22" s="1"/>
  <c r="H5" i="23"/>
  <c r="H5" i="22" s="1"/>
  <c r="F17" i="21"/>
  <c r="F14" i="20" s="1"/>
  <c r="D17" i="19"/>
  <c r="C17" i="19"/>
  <c r="B17" i="19"/>
  <c r="H14" i="19"/>
  <c r="G14" i="19"/>
  <c r="F14" i="19"/>
  <c r="E14" i="19"/>
  <c r="D14" i="19"/>
  <c r="C14" i="19"/>
  <c r="B14" i="19"/>
  <c r="H11" i="19"/>
  <c r="G11" i="19"/>
  <c r="F11" i="19"/>
  <c r="E11" i="19"/>
  <c r="D11" i="19"/>
  <c r="C11" i="19"/>
  <c r="B11" i="19"/>
  <c r="H8" i="19"/>
  <c r="G8" i="19"/>
  <c r="F8" i="19"/>
  <c r="E8" i="19"/>
  <c r="D8" i="19"/>
  <c r="C8" i="19"/>
  <c r="B8" i="19"/>
  <c r="H5" i="19"/>
  <c r="G5" i="19"/>
  <c r="F5" i="19"/>
  <c r="E5" i="19"/>
  <c r="C17" i="1"/>
  <c r="B17" i="1"/>
  <c r="H14" i="1"/>
  <c r="G14" i="1"/>
  <c r="F14" i="1"/>
  <c r="E14" i="1"/>
  <c r="D14" i="1"/>
  <c r="C14" i="1"/>
  <c r="B14" i="1"/>
  <c r="H11" i="1"/>
  <c r="G11" i="1"/>
  <c r="F11" i="1"/>
  <c r="E11" i="1"/>
  <c r="D11" i="1"/>
  <c r="C11" i="1"/>
  <c r="B11" i="1"/>
  <c r="H8" i="1"/>
  <c r="G8" i="1"/>
  <c r="F8" i="1"/>
  <c r="E8" i="1"/>
  <c r="D8" i="1"/>
  <c r="B8" i="1"/>
  <c r="H5" i="1"/>
  <c r="G5" i="1"/>
  <c r="F5" i="1"/>
  <c r="E5" i="1"/>
  <c r="D5" i="1"/>
  <c r="C5" i="1"/>
  <c r="B5" i="1"/>
  <c r="G21" i="21"/>
  <c r="G17" i="20" s="1"/>
  <c r="F21" i="21"/>
  <c r="F17" i="20" s="1"/>
  <c r="E21" i="21"/>
  <c r="E17" i="20" s="1"/>
  <c r="D21" i="21"/>
  <c r="D17" i="20" s="1"/>
  <c r="C21" i="21"/>
  <c r="C17" i="20" s="1"/>
  <c r="B21" i="21"/>
  <c r="B17" i="20" s="1"/>
  <c r="H17" i="21"/>
  <c r="H14" i="20" s="1"/>
  <c r="G17" i="21"/>
  <c r="G14" i="20" s="1"/>
  <c r="E17" i="21"/>
  <c r="E14" i="20" s="1"/>
  <c r="D17" i="21"/>
  <c r="D14" i="20" s="1"/>
  <c r="C17" i="21"/>
  <c r="C14" i="20" s="1"/>
  <c r="B17" i="21"/>
  <c r="B14" i="20" s="1"/>
  <c r="H13" i="21"/>
  <c r="H11" i="20" s="1"/>
  <c r="G13" i="21"/>
  <c r="G11" i="20" s="1"/>
  <c r="F13" i="21"/>
  <c r="F11" i="20" s="1"/>
  <c r="E13" i="21"/>
  <c r="E11" i="20" s="1"/>
  <c r="D13" i="21"/>
  <c r="D11" i="20" s="1"/>
  <c r="C13" i="21"/>
  <c r="C11" i="20" s="1"/>
  <c r="B13" i="21"/>
  <c r="B11" i="20" s="1"/>
  <c r="H9" i="21"/>
  <c r="H8" i="20" s="1"/>
  <c r="G9" i="21"/>
  <c r="G8" i="20" s="1"/>
  <c r="F9" i="21"/>
  <c r="F8" i="20" s="1"/>
  <c r="E9" i="21"/>
  <c r="E8" i="20" s="1"/>
  <c r="D9" i="21"/>
  <c r="D8" i="20" s="1"/>
  <c r="C9" i="21"/>
  <c r="C8" i="20" s="1"/>
  <c r="B9" i="21"/>
  <c r="B8" i="20" s="1"/>
  <c r="H5" i="21"/>
  <c r="H5" i="20" s="1"/>
  <c r="G5" i="21"/>
  <c r="G5" i="20" s="1"/>
  <c r="F5" i="21"/>
  <c r="F5" i="20" s="1"/>
  <c r="E5" i="21"/>
  <c r="E5" i="20" s="1"/>
  <c r="D21" i="18"/>
  <c r="C21" i="18"/>
  <c r="B21" i="18"/>
  <c r="H17" i="18"/>
  <c r="G17" i="18"/>
  <c r="F17" i="18"/>
  <c r="E17" i="18"/>
  <c r="D17" i="18"/>
  <c r="C17" i="18"/>
  <c r="B17" i="18"/>
  <c r="H13" i="18"/>
  <c r="G13" i="18"/>
  <c r="F13" i="18"/>
  <c r="E13" i="18"/>
  <c r="D13" i="18"/>
  <c r="C13" i="18"/>
  <c r="B13" i="18"/>
  <c r="H9" i="18"/>
  <c r="G9" i="18"/>
  <c r="F9" i="18"/>
  <c r="E9" i="18"/>
  <c r="D9" i="18"/>
  <c r="C9" i="18"/>
  <c r="B9" i="18"/>
  <c r="H5" i="18"/>
  <c r="G5" i="18"/>
  <c r="F5" i="18"/>
  <c r="E5" i="18"/>
  <c r="H6" i="18"/>
  <c r="G6" i="18"/>
  <c r="F6" i="18"/>
  <c r="F18" i="18"/>
  <c r="D22" i="18"/>
  <c r="C22" i="18"/>
  <c r="B22" i="18"/>
  <c r="H18" i="18"/>
  <c r="G18" i="18"/>
  <c r="E18" i="18"/>
  <c r="D18" i="18"/>
  <c r="C18" i="18"/>
  <c r="B18" i="18"/>
  <c r="H14" i="18"/>
  <c r="G14" i="18"/>
  <c r="F14" i="18"/>
  <c r="E14" i="18"/>
  <c r="D14" i="18"/>
  <c r="C14" i="18"/>
  <c r="B14" i="18"/>
  <c r="B10" i="18"/>
  <c r="C10" i="18"/>
  <c r="D10" i="18"/>
  <c r="E10" i="18"/>
  <c r="F10" i="18"/>
  <c r="G10" i="18"/>
  <c r="H10" i="18"/>
  <c r="E6" i="18"/>
  <c r="D17" i="1"/>
  <c r="B25" i="41"/>
  <c r="H21" i="41"/>
  <c r="G21" i="41"/>
  <c r="B21" i="41"/>
  <c r="H17" i="41"/>
  <c r="H16" i="41" s="1"/>
  <c r="H14" i="43" s="1"/>
  <c r="B17" i="41"/>
  <c r="H13" i="41"/>
  <c r="H12" i="41" s="1"/>
  <c r="H11" i="43" s="1"/>
  <c r="B13" i="41"/>
  <c r="H9" i="41"/>
  <c r="H8" i="41" s="1"/>
  <c r="H7" i="43" s="1"/>
  <c r="B9" i="41"/>
  <c r="B8" i="41" s="1"/>
  <c r="B7" i="43" s="1"/>
  <c r="H5" i="41"/>
  <c r="G5" i="41"/>
  <c r="F5" i="41"/>
  <c r="F4" i="41" s="1"/>
  <c r="H16" i="39"/>
  <c r="H13" i="40" s="1"/>
  <c r="B9" i="39"/>
  <c r="B8" i="40" s="1"/>
  <c r="B13" i="39"/>
  <c r="B17" i="39"/>
  <c r="B21" i="39"/>
  <c r="B20" i="39" s="1"/>
  <c r="B16" i="40" s="1"/>
  <c r="H9" i="39"/>
  <c r="H8" i="40" s="1"/>
  <c r="H13" i="39"/>
  <c r="H11" i="40" s="1"/>
  <c r="H17" i="39"/>
  <c r="F15" i="40"/>
  <c r="E15" i="40"/>
  <c r="D15" i="40"/>
  <c r="C15" i="40"/>
  <c r="B15" i="40"/>
  <c r="H12" i="40"/>
  <c r="G12" i="40"/>
  <c r="F12" i="40"/>
  <c r="E12" i="40"/>
  <c r="C12" i="40"/>
  <c r="D12" i="40"/>
  <c r="C16" i="40"/>
  <c r="H14" i="40"/>
  <c r="B14" i="40"/>
  <c r="C13" i="40"/>
  <c r="B12" i="40"/>
  <c r="H9" i="40"/>
  <c r="G9" i="40"/>
  <c r="F9" i="40"/>
  <c r="E9" i="40"/>
  <c r="D9" i="40"/>
  <c r="C10" i="40"/>
  <c r="B11" i="40"/>
  <c r="C9" i="40"/>
  <c r="B9" i="40"/>
  <c r="H6" i="40"/>
  <c r="G6" i="40"/>
  <c r="F6" i="40"/>
  <c r="E6" i="40"/>
  <c r="D6" i="40"/>
  <c r="C7" i="40"/>
  <c r="C6" i="40"/>
  <c r="B6" i="40"/>
  <c r="H3" i="40"/>
  <c r="G3" i="40"/>
  <c r="D4" i="40"/>
  <c r="F3" i="40"/>
  <c r="E3" i="40"/>
  <c r="D3" i="40"/>
  <c r="B16" i="39"/>
  <c r="B13" i="40" s="1"/>
  <c r="B12" i="39"/>
  <c r="B10" i="40" s="1"/>
  <c r="H8" i="39"/>
  <c r="H7" i="40" s="1"/>
  <c r="H5" i="39"/>
  <c r="H5" i="40" s="1"/>
  <c r="F21" i="39"/>
  <c r="F20" i="39" s="1"/>
  <c r="F16" i="40" s="1"/>
  <c r="G5" i="39"/>
  <c r="G4" i="39" s="1"/>
  <c r="G4" i="40" s="1"/>
  <c r="F5" i="39"/>
  <c r="F4" i="39" s="1"/>
  <c r="F4" i="40" s="1"/>
  <c r="E5" i="39"/>
  <c r="E4" i="39" s="1"/>
  <c r="D5" i="39"/>
  <c r="D5" i="40" s="1"/>
  <c r="B21" i="37"/>
  <c r="B17" i="38" s="1"/>
  <c r="B5" i="37"/>
  <c r="B5" i="38" s="1"/>
  <c r="B9" i="37"/>
  <c r="B8" i="37" s="1"/>
  <c r="B7" i="38" s="1"/>
  <c r="H9" i="37"/>
  <c r="H8" i="38" s="1"/>
  <c r="H13" i="37"/>
  <c r="H11" i="38" s="1"/>
  <c r="H17" i="37"/>
  <c r="H14" i="38" s="1"/>
  <c r="H16" i="37"/>
  <c r="H13" i="38" s="1"/>
  <c r="H12" i="37"/>
  <c r="H10" i="38" s="1"/>
  <c r="B20" i="37"/>
  <c r="B16" i="38" s="1"/>
  <c r="B17" i="37"/>
  <c r="B16" i="37" s="1"/>
  <c r="B13" i="38" s="1"/>
  <c r="B13" i="37"/>
  <c r="B11" i="38" s="1"/>
  <c r="H9" i="38"/>
  <c r="C15" i="38"/>
  <c r="B18" i="38"/>
  <c r="C18" i="38"/>
  <c r="F15" i="38"/>
  <c r="E15" i="38"/>
  <c r="D15" i="38"/>
  <c r="B15" i="38"/>
  <c r="B12" i="38"/>
  <c r="C12" i="38"/>
  <c r="D12" i="38"/>
  <c r="E12" i="38"/>
  <c r="F12" i="38"/>
  <c r="G12" i="38"/>
  <c r="H12" i="38"/>
  <c r="G9" i="38"/>
  <c r="F9" i="38"/>
  <c r="E9" i="38"/>
  <c r="D9" i="38"/>
  <c r="C9" i="38"/>
  <c r="B9" i="38"/>
  <c r="H6" i="38"/>
  <c r="G6" i="38"/>
  <c r="F6" i="38"/>
  <c r="E6" i="38"/>
  <c r="D6" i="38"/>
  <c r="C6" i="38"/>
  <c r="B6" i="38"/>
  <c r="B3" i="38"/>
  <c r="C3" i="38"/>
  <c r="D3" i="38"/>
  <c r="E3" i="38"/>
  <c r="F3" i="38"/>
  <c r="G3" i="38"/>
  <c r="H3" i="38"/>
  <c r="G21" i="37"/>
  <c r="G20" i="37" s="1"/>
  <c r="G16" i="38" s="1"/>
  <c r="F21" i="37"/>
  <c r="F17" i="38" s="1"/>
  <c r="E21" i="37"/>
  <c r="E20" i="37" s="1"/>
  <c r="E16" i="38" s="1"/>
  <c r="C21" i="37"/>
  <c r="D21" i="37"/>
  <c r="H5" i="37"/>
  <c r="H4" i="37" s="1"/>
  <c r="H4" i="38" s="1"/>
  <c r="G5" i="37"/>
  <c r="G5" i="38" s="1"/>
  <c r="F5" i="37"/>
  <c r="F5" i="38" s="1"/>
  <c r="E5" i="37"/>
  <c r="E5" i="38" s="1"/>
  <c r="D5" i="37"/>
  <c r="D4" i="37" s="1"/>
  <c r="D4" i="38" s="1"/>
  <c r="C5" i="37"/>
  <c r="C5" i="38" s="1"/>
  <c r="E4" i="37"/>
  <c r="E4" i="38" s="1"/>
  <c r="B4" i="37"/>
  <c r="B4" i="38" s="1"/>
  <c r="C25" i="37"/>
  <c r="C20" i="38" s="1"/>
  <c r="H5" i="35"/>
  <c r="H4" i="35" s="1"/>
  <c r="H4" i="36" s="1"/>
  <c r="B17" i="35"/>
  <c r="B16" i="35" s="1"/>
  <c r="B13" i="36" s="1"/>
  <c r="B21" i="35"/>
  <c r="H21" i="35"/>
  <c r="H15" i="36"/>
  <c r="G15" i="36"/>
  <c r="F15" i="36"/>
  <c r="E15" i="36"/>
  <c r="D15" i="36"/>
  <c r="C15" i="36"/>
  <c r="B15" i="36"/>
  <c r="H12" i="36"/>
  <c r="G12" i="36"/>
  <c r="F12" i="36"/>
  <c r="E12" i="36"/>
  <c r="D12" i="36"/>
  <c r="C12" i="36"/>
  <c r="B12" i="36"/>
  <c r="H9" i="36"/>
  <c r="G9" i="36"/>
  <c r="F9" i="36"/>
  <c r="E9" i="36"/>
  <c r="D9" i="36"/>
  <c r="C9" i="36"/>
  <c r="B9" i="36"/>
  <c r="H6" i="36"/>
  <c r="G6" i="36"/>
  <c r="F6" i="36"/>
  <c r="E6" i="36"/>
  <c r="D6" i="36"/>
  <c r="C6" i="36"/>
  <c r="B6" i="36"/>
  <c r="H3" i="36"/>
  <c r="G3" i="36"/>
  <c r="F4" i="36"/>
  <c r="B13" i="35"/>
  <c r="B12" i="35" s="1"/>
  <c r="B10" i="36" s="1"/>
  <c r="B9" i="35"/>
  <c r="B8" i="35" s="1"/>
  <c r="B7" i="36" s="1"/>
  <c r="H17" i="35"/>
  <c r="H13" i="35"/>
  <c r="H9" i="35"/>
  <c r="H6" i="35"/>
  <c r="G6" i="35"/>
  <c r="F5" i="35"/>
  <c r="F5" i="36" s="1"/>
  <c r="F16" i="33"/>
  <c r="E16" i="33"/>
  <c r="D16" i="33"/>
  <c r="C16" i="33"/>
  <c r="B16" i="33"/>
  <c r="H12" i="33"/>
  <c r="G12" i="33"/>
  <c r="F12" i="33"/>
  <c r="E12" i="33"/>
  <c r="D12" i="33"/>
  <c r="C12" i="33"/>
  <c r="B12" i="33"/>
  <c r="H9" i="33"/>
  <c r="G9" i="33"/>
  <c r="F9" i="33"/>
  <c r="E9" i="33"/>
  <c r="D9" i="33"/>
  <c r="C9" i="33"/>
  <c r="B9" i="33"/>
  <c r="H6" i="33"/>
  <c r="G6" i="33"/>
  <c r="F6" i="33"/>
  <c r="E6" i="33"/>
  <c r="D6" i="33"/>
  <c r="C6" i="33"/>
  <c r="B6" i="33"/>
  <c r="H3" i="33"/>
  <c r="G3" i="33"/>
  <c r="F3" i="33"/>
  <c r="E3" i="33"/>
  <c r="E4" i="33"/>
  <c r="D3" i="33"/>
  <c r="F21" i="34"/>
  <c r="B9" i="34"/>
  <c r="H5" i="34"/>
  <c r="C5" i="34"/>
  <c r="C5" i="33" s="1"/>
  <c r="C18" i="32"/>
  <c r="B20" i="32"/>
  <c r="B18" i="32"/>
  <c r="H15" i="32"/>
  <c r="G15" i="32"/>
  <c r="F15" i="32"/>
  <c r="E15" i="32"/>
  <c r="D15" i="32"/>
  <c r="C15" i="32"/>
  <c r="B15" i="32"/>
  <c r="H12" i="32"/>
  <c r="G12" i="32"/>
  <c r="F12" i="32"/>
  <c r="D12" i="32"/>
  <c r="C12" i="32"/>
  <c r="B12" i="32"/>
  <c r="H9" i="32"/>
  <c r="G9" i="32"/>
  <c r="F9" i="32"/>
  <c r="E9" i="32"/>
  <c r="D9" i="32"/>
  <c r="C9" i="32"/>
  <c r="B9" i="32"/>
  <c r="H6" i="32"/>
  <c r="H7" i="32"/>
  <c r="G6" i="32"/>
  <c r="F6" i="32"/>
  <c r="E6" i="32"/>
  <c r="D6" i="32"/>
  <c r="C6" i="32"/>
  <c r="B6" i="32"/>
  <c r="H3" i="32"/>
  <c r="C20" i="32"/>
  <c r="B8" i="32"/>
  <c r="H5" i="32"/>
  <c r="G5" i="31"/>
  <c r="G5" i="32" s="1"/>
  <c r="G15" i="29"/>
  <c r="F15" i="29"/>
  <c r="E15" i="29"/>
  <c r="D15" i="29"/>
  <c r="C15" i="29"/>
  <c r="B15" i="29"/>
  <c r="H12" i="29"/>
  <c r="G12" i="29"/>
  <c r="F12" i="29"/>
  <c r="E12" i="29"/>
  <c r="D12" i="29"/>
  <c r="C12" i="29"/>
  <c r="B12" i="29"/>
  <c r="H9" i="29"/>
  <c r="G9" i="29"/>
  <c r="F9" i="29"/>
  <c r="E9" i="29"/>
  <c r="D9" i="29"/>
  <c r="C9" i="29"/>
  <c r="B9" i="29"/>
  <c r="H6" i="29"/>
  <c r="G6" i="29"/>
  <c r="F6" i="29"/>
  <c r="E6" i="29"/>
  <c r="D6" i="29"/>
  <c r="C6" i="29"/>
  <c r="B6" i="29"/>
  <c r="H3" i="29"/>
  <c r="G3" i="29"/>
  <c r="F3" i="29"/>
  <c r="E5" i="30"/>
  <c r="E15" i="24"/>
  <c r="D15" i="24"/>
  <c r="C15" i="24"/>
  <c r="B15" i="24"/>
  <c r="H12" i="24"/>
  <c r="G12" i="24"/>
  <c r="F12" i="24"/>
  <c r="E12" i="24"/>
  <c r="D12" i="24"/>
  <c r="C12" i="24"/>
  <c r="B12" i="24"/>
  <c r="H9" i="24"/>
  <c r="G9" i="24"/>
  <c r="F9" i="24"/>
  <c r="E9" i="24"/>
  <c r="D9" i="24"/>
  <c r="C9" i="24"/>
  <c r="B9" i="24"/>
  <c r="H6" i="24"/>
  <c r="G6" i="24"/>
  <c r="F6" i="24"/>
  <c r="E6" i="24"/>
  <c r="D6" i="24"/>
  <c r="C6" i="24"/>
  <c r="B6" i="24"/>
  <c r="H3" i="24"/>
  <c r="G3" i="24"/>
  <c r="F3" i="24"/>
  <c r="E3" i="24"/>
  <c r="D3" i="24"/>
  <c r="C3" i="24"/>
  <c r="B19" i="22"/>
  <c r="H16" i="22"/>
  <c r="G16" i="22"/>
  <c r="F16" i="22"/>
  <c r="E16" i="22"/>
  <c r="D16" i="22"/>
  <c r="C16" i="22"/>
  <c r="B16" i="22"/>
  <c r="H13" i="22"/>
  <c r="G13" i="22"/>
  <c r="F13" i="22"/>
  <c r="E13" i="22"/>
  <c r="D13" i="22"/>
  <c r="C13" i="22"/>
  <c r="B13" i="22"/>
  <c r="H9" i="22"/>
  <c r="G9" i="22"/>
  <c r="F9" i="22"/>
  <c r="E9" i="22"/>
  <c r="D9" i="22"/>
  <c r="C9" i="22"/>
  <c r="B9" i="22"/>
  <c r="H6" i="22"/>
  <c r="G6" i="22"/>
  <c r="F6" i="22"/>
  <c r="E6" i="22"/>
  <c r="D6" i="22"/>
  <c r="C6" i="22"/>
  <c r="B6" i="22"/>
  <c r="H3" i="22"/>
  <c r="G5" i="23"/>
  <c r="G5" i="22" s="1"/>
  <c r="D5" i="21"/>
  <c r="E21" i="18"/>
  <c r="D19" i="14"/>
  <c r="D21" i="14" s="1"/>
  <c r="C19" i="14"/>
  <c r="C21" i="14" s="1"/>
  <c r="B19" i="14"/>
  <c r="B21" i="14" s="1"/>
  <c r="H15" i="14"/>
  <c r="H17" i="14" s="1"/>
  <c r="G15" i="14"/>
  <c r="G17" i="14" s="1"/>
  <c r="F15" i="14"/>
  <c r="F17" i="14" s="1"/>
  <c r="E15" i="14"/>
  <c r="E17" i="14" s="1"/>
  <c r="D15" i="14"/>
  <c r="D17" i="14" s="1"/>
  <c r="C15" i="14"/>
  <c r="C17" i="14" s="1"/>
  <c r="B15" i="14"/>
  <c r="B17" i="14" s="1"/>
  <c r="H11" i="14"/>
  <c r="H13" i="14" s="1"/>
  <c r="G11" i="14"/>
  <c r="G13" i="14" s="1"/>
  <c r="F11" i="14"/>
  <c r="F13" i="14" s="1"/>
  <c r="E11" i="14"/>
  <c r="E13" i="14" s="1"/>
  <c r="D11" i="14"/>
  <c r="D13" i="14" s="1"/>
  <c r="C11" i="14"/>
  <c r="C13" i="14" s="1"/>
  <c r="B11" i="14"/>
  <c r="B13" i="14" s="1"/>
  <c r="H7" i="14"/>
  <c r="H9" i="14" s="1"/>
  <c r="G7" i="14"/>
  <c r="G9" i="14" s="1"/>
  <c r="F7" i="14"/>
  <c r="F9" i="14" s="1"/>
  <c r="E7" i="14"/>
  <c r="E9" i="14" s="1"/>
  <c r="D7" i="14"/>
  <c r="D9" i="14" s="1"/>
  <c r="C7" i="14"/>
  <c r="C9" i="14" s="1"/>
  <c r="C8" i="1" s="1"/>
  <c r="B7" i="14"/>
  <c r="B9" i="14" s="1"/>
  <c r="H3" i="14"/>
  <c r="H5" i="14" s="1"/>
  <c r="G3" i="14"/>
  <c r="G5" i="14" s="1"/>
  <c r="F3" i="14"/>
  <c r="F5" i="14" s="1"/>
  <c r="C3" i="14"/>
  <c r="C5" i="14" s="1"/>
  <c r="B3" i="14"/>
  <c r="B5" i="14" s="1"/>
  <c r="E3" i="14"/>
  <c r="E5" i="14" s="1"/>
  <c r="D3" i="14"/>
  <c r="D5" i="14" s="1"/>
  <c r="H17" i="36" l="1"/>
  <c r="H20" i="35"/>
  <c r="H16" i="36" s="1"/>
  <c r="D17" i="38"/>
  <c r="D20" i="37"/>
  <c r="D16" i="38" s="1"/>
  <c r="H20" i="41"/>
  <c r="H17" i="43" s="1"/>
  <c r="H18" i="43"/>
  <c r="B24" i="41"/>
  <c r="B20" i="43" s="1"/>
  <c r="B21" i="43"/>
  <c r="C24" i="37"/>
  <c r="C19" i="38" s="1"/>
  <c r="G17" i="38"/>
  <c r="F4" i="37"/>
  <c r="F4" i="38" s="1"/>
  <c r="E17" i="38"/>
  <c r="C4" i="37"/>
  <c r="C4" i="38" s="1"/>
  <c r="G4" i="37"/>
  <c r="G4" i="38" s="1"/>
  <c r="F20" i="37"/>
  <c r="F16" i="38" s="1"/>
  <c r="B8" i="38"/>
  <c r="B12" i="37"/>
  <c r="B10" i="38" s="1"/>
  <c r="B14" i="38"/>
  <c r="H4" i="39"/>
  <c r="H4" i="40" s="1"/>
  <c r="H12" i="39"/>
  <c r="H10" i="40" s="1"/>
  <c r="F17" i="40"/>
  <c r="D5" i="38"/>
  <c r="H5" i="38"/>
  <c r="H8" i="37"/>
  <c r="H7" i="38" s="1"/>
  <c r="B8" i="39"/>
  <c r="B7" i="40" s="1"/>
  <c r="D18" i="19" l="1"/>
  <c r="D19" i="22"/>
  <c r="D18" i="24"/>
  <c r="D18" i="29"/>
  <c r="D18" i="32"/>
  <c r="D19" i="33"/>
  <c r="D18" i="38"/>
  <c r="D18" i="40"/>
  <c r="D19" i="43"/>
  <c r="D18" i="1"/>
  <c r="C20" i="37"/>
  <c r="C16" i="38" s="1"/>
  <c r="G20" i="35"/>
  <c r="F21" i="35"/>
  <c r="G5" i="35"/>
  <c r="G4" i="35" s="1"/>
  <c r="G4" i="36" s="1"/>
  <c r="E5" i="35"/>
  <c r="D5" i="35"/>
  <c r="C5" i="35"/>
  <c r="B5" i="35"/>
  <c r="C24" i="35"/>
  <c r="B24" i="35"/>
  <c r="B4" i="35"/>
  <c r="C4" i="35"/>
  <c r="D4" i="35"/>
  <c r="E4" i="35"/>
  <c r="F4" i="32"/>
  <c r="D19" i="1"/>
  <c r="G22" i="41" l="1"/>
  <c r="E22" i="41"/>
  <c r="D22" i="41"/>
  <c r="C22" i="41"/>
  <c r="B22" i="41"/>
  <c r="G18" i="43"/>
  <c r="F21" i="41"/>
  <c r="F18" i="43" s="1"/>
  <c r="E21" i="41"/>
  <c r="E18" i="43" s="1"/>
  <c r="D21" i="41"/>
  <c r="D18" i="43" s="1"/>
  <c r="C21" i="41"/>
  <c r="C18" i="43" s="1"/>
  <c r="B18" i="43"/>
  <c r="H18" i="41"/>
  <c r="G18" i="41"/>
  <c r="F18" i="41"/>
  <c r="E18" i="41"/>
  <c r="D18" i="41"/>
  <c r="C18" i="41"/>
  <c r="B18" i="41"/>
  <c r="H15" i="43"/>
  <c r="G17" i="41"/>
  <c r="G15" i="43" s="1"/>
  <c r="F17" i="41"/>
  <c r="F15" i="43" s="1"/>
  <c r="E17" i="41"/>
  <c r="E15" i="43" s="1"/>
  <c r="D17" i="41"/>
  <c r="D15" i="43" s="1"/>
  <c r="C17" i="41"/>
  <c r="C15" i="43" s="1"/>
  <c r="B15" i="43"/>
  <c r="H14" i="41"/>
  <c r="G14" i="41"/>
  <c r="F14" i="41"/>
  <c r="E14" i="41"/>
  <c r="D14" i="41"/>
  <c r="C14" i="41"/>
  <c r="B14" i="41"/>
  <c r="H12" i="43"/>
  <c r="G13" i="41"/>
  <c r="G12" i="43" s="1"/>
  <c r="F13" i="41"/>
  <c r="F12" i="43" s="1"/>
  <c r="E13" i="41"/>
  <c r="E12" i="43" s="1"/>
  <c r="D13" i="41"/>
  <c r="D12" i="43" s="1"/>
  <c r="C13" i="41"/>
  <c r="C12" i="43" s="1"/>
  <c r="B12" i="43"/>
  <c r="H10" i="41"/>
  <c r="G10" i="41"/>
  <c r="F10" i="41"/>
  <c r="E10" i="41"/>
  <c r="D10" i="41"/>
  <c r="C10" i="41"/>
  <c r="B10" i="41"/>
  <c r="H8" i="43"/>
  <c r="G9" i="41"/>
  <c r="G8" i="43" s="1"/>
  <c r="F9" i="41"/>
  <c r="F8" i="43" s="1"/>
  <c r="E9" i="41"/>
  <c r="E8" i="43" s="1"/>
  <c r="D9" i="41"/>
  <c r="D8" i="43" s="1"/>
  <c r="C9" i="41"/>
  <c r="B8" i="43"/>
  <c r="H6" i="41"/>
  <c r="G6" i="41"/>
  <c r="F6" i="41"/>
  <c r="E6" i="41"/>
  <c r="D6" i="41"/>
  <c r="C6" i="41"/>
  <c r="B6" i="41"/>
  <c r="H5" i="43"/>
  <c r="G5" i="43"/>
  <c r="F5" i="43"/>
  <c r="E5" i="41"/>
  <c r="D5" i="41"/>
  <c r="D5" i="43" s="1"/>
  <c r="C5" i="41"/>
  <c r="C5" i="43" s="1"/>
  <c r="B5" i="41"/>
  <c r="B5" i="43" s="1"/>
  <c r="G17" i="43"/>
  <c r="F17" i="43"/>
  <c r="E17" i="43"/>
  <c r="D17" i="43"/>
  <c r="C17" i="43"/>
  <c r="G16" i="43"/>
  <c r="F16" i="43"/>
  <c r="E16" i="43"/>
  <c r="D16" i="43"/>
  <c r="C16" i="43"/>
  <c r="B16" i="43"/>
  <c r="G14" i="43"/>
  <c r="F14" i="43"/>
  <c r="E14" i="43"/>
  <c r="D14" i="43"/>
  <c r="C14" i="43"/>
  <c r="H13" i="43"/>
  <c r="G13" i="43"/>
  <c r="F13" i="43"/>
  <c r="E13" i="43"/>
  <c r="D13" i="43"/>
  <c r="C13" i="43"/>
  <c r="B13" i="43"/>
  <c r="G11" i="43"/>
  <c r="F11" i="43"/>
  <c r="E11" i="43"/>
  <c r="D11" i="43"/>
  <c r="C11" i="43"/>
  <c r="H9" i="43"/>
  <c r="G9" i="43"/>
  <c r="F9" i="43"/>
  <c r="E9" i="43"/>
  <c r="D9" i="43"/>
  <c r="C9" i="43"/>
  <c r="B9" i="43"/>
  <c r="G7" i="43"/>
  <c r="F7" i="43"/>
  <c r="E7" i="43"/>
  <c r="D7" i="43"/>
  <c r="H6" i="43"/>
  <c r="G6" i="43"/>
  <c r="F6" i="43"/>
  <c r="E6" i="43"/>
  <c r="D6" i="43"/>
  <c r="C6" i="43"/>
  <c r="B6" i="43"/>
  <c r="F4" i="43"/>
  <c r="E4" i="43"/>
  <c r="D4" i="43"/>
  <c r="C4" i="43"/>
  <c r="B4" i="43"/>
  <c r="H3" i="43"/>
  <c r="G3" i="43"/>
  <c r="F3" i="43"/>
  <c r="E3" i="43"/>
  <c r="D3" i="43"/>
  <c r="C3" i="43"/>
  <c r="B3" i="43"/>
  <c r="D22" i="39"/>
  <c r="C22" i="39"/>
  <c r="B22" i="39"/>
  <c r="H21" i="39"/>
  <c r="H17" i="40" s="1"/>
  <c r="G21" i="39"/>
  <c r="G17" i="40" s="1"/>
  <c r="E21" i="39"/>
  <c r="D21" i="39"/>
  <c r="D17" i="40" s="1"/>
  <c r="C21" i="39"/>
  <c r="C17" i="40" s="1"/>
  <c r="H18" i="39"/>
  <c r="G18" i="39"/>
  <c r="F18" i="39"/>
  <c r="E18" i="39"/>
  <c r="D18" i="39"/>
  <c r="C18" i="39"/>
  <c r="B18" i="39"/>
  <c r="G17" i="39"/>
  <c r="G14" i="40" s="1"/>
  <c r="F17" i="39"/>
  <c r="F14" i="40" s="1"/>
  <c r="E17" i="39"/>
  <c r="E14" i="40" s="1"/>
  <c r="D17" i="39"/>
  <c r="D14" i="40" s="1"/>
  <c r="C17" i="39"/>
  <c r="H14" i="39"/>
  <c r="G14" i="39"/>
  <c r="F14" i="39"/>
  <c r="E14" i="39"/>
  <c r="D14" i="39"/>
  <c r="C14" i="39"/>
  <c r="B14" i="39"/>
  <c r="G13" i="39"/>
  <c r="G11" i="40" s="1"/>
  <c r="F13" i="39"/>
  <c r="F11" i="40" s="1"/>
  <c r="E13" i="39"/>
  <c r="E11" i="40" s="1"/>
  <c r="D13" i="39"/>
  <c r="D11" i="40" s="1"/>
  <c r="C13" i="39"/>
  <c r="C11" i="40" s="1"/>
  <c r="H10" i="39"/>
  <c r="G10" i="39"/>
  <c r="F10" i="39"/>
  <c r="E10" i="39"/>
  <c r="D10" i="39"/>
  <c r="C10" i="39"/>
  <c r="B10" i="39"/>
  <c r="G9" i="39"/>
  <c r="G8" i="40" s="1"/>
  <c r="F9" i="39"/>
  <c r="F8" i="40" s="1"/>
  <c r="E9" i="39"/>
  <c r="E8" i="40" s="1"/>
  <c r="D9" i="39"/>
  <c r="D8" i="40" s="1"/>
  <c r="C9" i="39"/>
  <c r="C8" i="40" s="1"/>
  <c r="H6" i="39"/>
  <c r="G6" i="39"/>
  <c r="F6" i="39"/>
  <c r="E6" i="39"/>
  <c r="D6" i="39"/>
  <c r="C6" i="39"/>
  <c r="B6" i="39"/>
  <c r="G5" i="40"/>
  <c r="F5" i="40"/>
  <c r="C5" i="39"/>
  <c r="C5" i="40" s="1"/>
  <c r="B5" i="39"/>
  <c r="B5" i="40" s="1"/>
  <c r="H20" i="40"/>
  <c r="G20" i="40"/>
  <c r="F20" i="40"/>
  <c r="E20" i="40"/>
  <c r="D20" i="40"/>
  <c r="C20" i="40"/>
  <c r="B20" i="40"/>
  <c r="H19" i="40"/>
  <c r="G19" i="40"/>
  <c r="F19" i="40"/>
  <c r="E19" i="40"/>
  <c r="D19" i="40"/>
  <c r="C19" i="40"/>
  <c r="B19" i="40"/>
  <c r="H18" i="40"/>
  <c r="G18" i="40"/>
  <c r="F18" i="40"/>
  <c r="E18" i="40"/>
  <c r="C18" i="40"/>
  <c r="B18" i="40"/>
  <c r="E17" i="40"/>
  <c r="B17" i="40"/>
  <c r="H16" i="40"/>
  <c r="G16" i="40"/>
  <c r="E16" i="40"/>
  <c r="D16" i="40"/>
  <c r="H15" i="40"/>
  <c r="G15" i="40"/>
  <c r="C14" i="40"/>
  <c r="G13" i="40"/>
  <c r="F13" i="40"/>
  <c r="E13" i="40"/>
  <c r="D13" i="40"/>
  <c r="G10" i="40"/>
  <c r="F10" i="40"/>
  <c r="E10" i="40"/>
  <c r="D10" i="40"/>
  <c r="G7" i="40"/>
  <c r="F7" i="40"/>
  <c r="E7" i="40"/>
  <c r="D7" i="40"/>
  <c r="E5" i="40"/>
  <c r="E4" i="40"/>
  <c r="C4" i="40"/>
  <c r="B4" i="40"/>
  <c r="C3" i="40"/>
  <c r="B3" i="40"/>
  <c r="B26" i="37"/>
  <c r="B25" i="37"/>
  <c r="B20" i="38" s="1"/>
  <c r="H22" i="37"/>
  <c r="G22" i="37"/>
  <c r="F22" i="37"/>
  <c r="E22" i="37"/>
  <c r="D22" i="37"/>
  <c r="C22" i="37"/>
  <c r="B22" i="37"/>
  <c r="H21" i="37"/>
  <c r="H17" i="38" s="1"/>
  <c r="H18" i="37"/>
  <c r="G18" i="37"/>
  <c r="F18" i="37"/>
  <c r="E18" i="37"/>
  <c r="D18" i="37"/>
  <c r="C18" i="37"/>
  <c r="B18" i="37"/>
  <c r="G17" i="37"/>
  <c r="G16" i="37" s="1"/>
  <c r="F17" i="37"/>
  <c r="F16" i="37" s="1"/>
  <c r="E17" i="37"/>
  <c r="D17" i="37"/>
  <c r="D16" i="37" s="1"/>
  <c r="C17" i="37"/>
  <c r="C16" i="37" s="1"/>
  <c r="H14" i="37"/>
  <c r="G14" i="37"/>
  <c r="F14" i="37"/>
  <c r="E14" i="37"/>
  <c r="D14" i="37"/>
  <c r="C14" i="37"/>
  <c r="B14" i="37"/>
  <c r="G13" i="37"/>
  <c r="F13" i="37"/>
  <c r="E13" i="37"/>
  <c r="E12" i="37" s="1"/>
  <c r="D13" i="37"/>
  <c r="C13" i="37"/>
  <c r="H10" i="37"/>
  <c r="G10" i="37"/>
  <c r="F10" i="37"/>
  <c r="E10" i="37"/>
  <c r="D10" i="37"/>
  <c r="C10" i="37"/>
  <c r="B10" i="37"/>
  <c r="G9" i="37"/>
  <c r="G8" i="37" s="1"/>
  <c r="G7" i="38" s="1"/>
  <c r="F9" i="37"/>
  <c r="E9" i="37"/>
  <c r="E8" i="37" s="1"/>
  <c r="E7" i="38" s="1"/>
  <c r="D9" i="37"/>
  <c r="D8" i="37" s="1"/>
  <c r="D7" i="38" s="1"/>
  <c r="C9" i="37"/>
  <c r="H6" i="37"/>
  <c r="G6" i="37"/>
  <c r="F6" i="37"/>
  <c r="E6" i="37"/>
  <c r="D6" i="37"/>
  <c r="C6" i="37"/>
  <c r="B6" i="37"/>
  <c r="H20" i="38"/>
  <c r="G20" i="38"/>
  <c r="F20" i="38"/>
  <c r="E20" i="38"/>
  <c r="D20" i="38"/>
  <c r="H19" i="38"/>
  <c r="G19" i="38"/>
  <c r="F19" i="38"/>
  <c r="E19" i="38"/>
  <c r="D19" i="38"/>
  <c r="H18" i="38"/>
  <c r="G18" i="38"/>
  <c r="F18" i="38"/>
  <c r="E18" i="38"/>
  <c r="F22" i="35"/>
  <c r="E22" i="35"/>
  <c r="D22" i="35"/>
  <c r="C22" i="35"/>
  <c r="B22" i="35"/>
  <c r="F20" i="35"/>
  <c r="E21" i="35"/>
  <c r="E20" i="35" s="1"/>
  <c r="E16" i="36" s="1"/>
  <c r="D21" i="35"/>
  <c r="D20" i="35" s="1"/>
  <c r="D16" i="36" s="1"/>
  <c r="C21" i="35"/>
  <c r="H18" i="35"/>
  <c r="G18" i="35"/>
  <c r="F18" i="35"/>
  <c r="E18" i="35"/>
  <c r="D18" i="35"/>
  <c r="C18" i="35"/>
  <c r="B18" i="35"/>
  <c r="G17" i="35"/>
  <c r="F17" i="35"/>
  <c r="E17" i="35"/>
  <c r="D17" i="35"/>
  <c r="C17" i="35"/>
  <c r="C16" i="35" s="1"/>
  <c r="H14" i="35"/>
  <c r="G14" i="35"/>
  <c r="F14" i="35"/>
  <c r="E14" i="35"/>
  <c r="D14" i="35"/>
  <c r="C14" i="35"/>
  <c r="B14" i="35"/>
  <c r="G13" i="35"/>
  <c r="F13" i="35"/>
  <c r="E13" i="35"/>
  <c r="D13" i="35"/>
  <c r="C13" i="35"/>
  <c r="H10" i="35"/>
  <c r="G10" i="35"/>
  <c r="F10" i="35"/>
  <c r="E10" i="35"/>
  <c r="D10" i="35"/>
  <c r="C10" i="35"/>
  <c r="B10" i="35"/>
  <c r="G9" i="35"/>
  <c r="F9" i="35"/>
  <c r="E9" i="35"/>
  <c r="E8" i="35" s="1"/>
  <c r="D9" i="35"/>
  <c r="C9" i="35"/>
  <c r="F6" i="35"/>
  <c r="E6" i="35"/>
  <c r="D6" i="35"/>
  <c r="C6" i="35"/>
  <c r="B6" i="35"/>
  <c r="H5" i="36"/>
  <c r="E5" i="36"/>
  <c r="D5" i="36"/>
  <c r="C5" i="36"/>
  <c r="B5" i="36"/>
  <c r="H20" i="36"/>
  <c r="G20" i="36"/>
  <c r="F20" i="36"/>
  <c r="E20" i="36"/>
  <c r="D20" i="36"/>
  <c r="C20" i="36"/>
  <c r="B20" i="36"/>
  <c r="H19" i="36"/>
  <c r="G19" i="36"/>
  <c r="F19" i="36"/>
  <c r="E19" i="36"/>
  <c r="D19" i="36"/>
  <c r="C19" i="36"/>
  <c r="B19" i="36"/>
  <c r="H18" i="36"/>
  <c r="G18" i="36"/>
  <c r="F18" i="36"/>
  <c r="E18" i="36"/>
  <c r="D18" i="36"/>
  <c r="C18" i="36"/>
  <c r="B18" i="36"/>
  <c r="G17" i="36"/>
  <c r="F17" i="36"/>
  <c r="E17" i="36"/>
  <c r="B17" i="36"/>
  <c r="G16" i="36"/>
  <c r="F16" i="36"/>
  <c r="E4" i="36"/>
  <c r="D4" i="36"/>
  <c r="C4" i="36"/>
  <c r="B4" i="36"/>
  <c r="E3" i="36"/>
  <c r="D3" i="36"/>
  <c r="B3" i="36"/>
  <c r="E22" i="34"/>
  <c r="D22" i="34"/>
  <c r="C22" i="34"/>
  <c r="B22" i="34"/>
  <c r="H21" i="34"/>
  <c r="H18" i="33" s="1"/>
  <c r="G21" i="34"/>
  <c r="G18" i="33" s="1"/>
  <c r="E21" i="34"/>
  <c r="E18" i="33" s="1"/>
  <c r="D21" i="34"/>
  <c r="D18" i="33" s="1"/>
  <c r="C21" i="34"/>
  <c r="C18" i="33" s="1"/>
  <c r="B21" i="34"/>
  <c r="B18" i="33" s="1"/>
  <c r="H18" i="34"/>
  <c r="G18" i="34"/>
  <c r="F18" i="34"/>
  <c r="E18" i="34"/>
  <c r="D18" i="34"/>
  <c r="C18" i="34"/>
  <c r="B18" i="34"/>
  <c r="H17" i="34"/>
  <c r="H15" i="33" s="1"/>
  <c r="G17" i="34"/>
  <c r="G15" i="33" s="1"/>
  <c r="F17" i="34"/>
  <c r="F15" i="33" s="1"/>
  <c r="E17" i="34"/>
  <c r="E15" i="33" s="1"/>
  <c r="D17" i="34"/>
  <c r="D15" i="33" s="1"/>
  <c r="C17" i="34"/>
  <c r="C15" i="33" s="1"/>
  <c r="B17" i="34"/>
  <c r="B15" i="33" s="1"/>
  <c r="H14" i="34"/>
  <c r="G14" i="34"/>
  <c r="F14" i="34"/>
  <c r="E14" i="34"/>
  <c r="D14" i="34"/>
  <c r="C14" i="34"/>
  <c r="B14" i="34"/>
  <c r="H13" i="34"/>
  <c r="H11" i="33" s="1"/>
  <c r="G13" i="34"/>
  <c r="G11" i="33" s="1"/>
  <c r="F13" i="34"/>
  <c r="F11" i="33" s="1"/>
  <c r="E13" i="34"/>
  <c r="E11" i="33" s="1"/>
  <c r="D13" i="34"/>
  <c r="C13" i="34"/>
  <c r="C11" i="33" s="1"/>
  <c r="B13" i="34"/>
  <c r="B11" i="33" s="1"/>
  <c r="H10" i="34"/>
  <c r="G10" i="34"/>
  <c r="F10" i="34"/>
  <c r="E10" i="34"/>
  <c r="D10" i="34"/>
  <c r="C10" i="34"/>
  <c r="B10" i="34"/>
  <c r="H9" i="34"/>
  <c r="H8" i="33" s="1"/>
  <c r="G9" i="34"/>
  <c r="G8" i="33" s="1"/>
  <c r="F9" i="34"/>
  <c r="F8" i="33" s="1"/>
  <c r="E9" i="34"/>
  <c r="E8" i="33" s="1"/>
  <c r="D9" i="34"/>
  <c r="D8" i="33" s="1"/>
  <c r="C9" i="34"/>
  <c r="C8" i="33" s="1"/>
  <c r="B8" i="33"/>
  <c r="H6" i="34"/>
  <c r="G6" i="34"/>
  <c r="F6" i="34"/>
  <c r="E6" i="34"/>
  <c r="D6" i="34"/>
  <c r="C6" i="34"/>
  <c r="B6" i="34"/>
  <c r="H5" i="33"/>
  <c r="G5" i="34"/>
  <c r="F5" i="34"/>
  <c r="F5" i="33" s="1"/>
  <c r="E5" i="34"/>
  <c r="D5" i="34"/>
  <c r="D5" i="33" s="1"/>
  <c r="B5" i="34"/>
  <c r="B5" i="33" s="1"/>
  <c r="H21" i="33"/>
  <c r="G21" i="33"/>
  <c r="F21" i="33"/>
  <c r="E21" i="33"/>
  <c r="D21" i="33"/>
  <c r="C21" i="33"/>
  <c r="B21" i="33"/>
  <c r="H20" i="33"/>
  <c r="G20" i="33"/>
  <c r="F20" i="33"/>
  <c r="E20" i="33"/>
  <c r="D20" i="33"/>
  <c r="B20" i="33"/>
  <c r="H19" i="33"/>
  <c r="G19" i="33"/>
  <c r="F19" i="33"/>
  <c r="E19" i="33"/>
  <c r="C19" i="33"/>
  <c r="B19" i="33"/>
  <c r="H17" i="33"/>
  <c r="G17" i="33"/>
  <c r="E17" i="33"/>
  <c r="D17" i="33"/>
  <c r="C17" i="33"/>
  <c r="H16" i="33"/>
  <c r="G16" i="33"/>
  <c r="H14" i="33"/>
  <c r="G14" i="33"/>
  <c r="F14" i="33"/>
  <c r="E14" i="33"/>
  <c r="D14" i="33"/>
  <c r="C14" i="33"/>
  <c r="B14" i="33"/>
  <c r="D11" i="33"/>
  <c r="G10" i="33"/>
  <c r="F10" i="33"/>
  <c r="E10" i="33"/>
  <c r="D10" i="33"/>
  <c r="C10" i="33"/>
  <c r="G7" i="33"/>
  <c r="F7" i="33"/>
  <c r="E7" i="33"/>
  <c r="D7" i="33"/>
  <c r="C7" i="33"/>
  <c r="G5" i="33"/>
  <c r="G4" i="33"/>
  <c r="F4" i="33"/>
  <c r="D4" i="33"/>
  <c r="B3" i="33"/>
  <c r="H22" i="31"/>
  <c r="G22" i="31"/>
  <c r="F22" i="31"/>
  <c r="E22" i="31"/>
  <c r="D22" i="31"/>
  <c r="C22" i="31"/>
  <c r="B22" i="31"/>
  <c r="H17" i="32"/>
  <c r="G17" i="32"/>
  <c r="E17" i="32"/>
  <c r="C17" i="32"/>
  <c r="B17" i="32"/>
  <c r="H18" i="31"/>
  <c r="G18" i="31"/>
  <c r="F18" i="31"/>
  <c r="E18" i="31"/>
  <c r="D18" i="31"/>
  <c r="C18" i="31"/>
  <c r="B18" i="31"/>
  <c r="H14" i="32"/>
  <c r="G14" i="32"/>
  <c r="F14" i="32"/>
  <c r="E14" i="32"/>
  <c r="D14" i="32"/>
  <c r="C14" i="32"/>
  <c r="B14" i="32"/>
  <c r="H14" i="31"/>
  <c r="G14" i="31"/>
  <c r="F14" i="31"/>
  <c r="E14" i="31"/>
  <c r="D14" i="31"/>
  <c r="C14" i="31"/>
  <c r="B14" i="31"/>
  <c r="H11" i="32"/>
  <c r="G11" i="32"/>
  <c r="F11" i="32"/>
  <c r="E11" i="32"/>
  <c r="D11" i="32"/>
  <c r="C11" i="32"/>
  <c r="B11" i="32"/>
  <c r="H10" i="31"/>
  <c r="G10" i="31"/>
  <c r="F10" i="31"/>
  <c r="E10" i="31"/>
  <c r="D10" i="31"/>
  <c r="C10" i="31"/>
  <c r="B10" i="31"/>
  <c r="H8" i="32"/>
  <c r="G8" i="32"/>
  <c r="E8" i="32"/>
  <c r="C8" i="32"/>
  <c r="H6" i="31"/>
  <c r="G6" i="31"/>
  <c r="F6" i="31"/>
  <c r="E6" i="31"/>
  <c r="D6" i="31"/>
  <c r="C6" i="31"/>
  <c r="B6" i="31"/>
  <c r="F5" i="31"/>
  <c r="F5" i="32" s="1"/>
  <c r="E5" i="31"/>
  <c r="D5" i="31"/>
  <c r="D5" i="32" s="1"/>
  <c r="C5" i="31"/>
  <c r="C5" i="32" s="1"/>
  <c r="B5" i="31"/>
  <c r="G16" i="32"/>
  <c r="F16" i="32"/>
  <c r="E16" i="32"/>
  <c r="D16" i="32"/>
  <c r="C16" i="32"/>
  <c r="G13" i="32"/>
  <c r="F13" i="32"/>
  <c r="E13" i="32"/>
  <c r="D13" i="32"/>
  <c r="C13" i="32"/>
  <c r="E12" i="32"/>
  <c r="G10" i="32"/>
  <c r="F10" i="32"/>
  <c r="E10" i="32"/>
  <c r="D10" i="32"/>
  <c r="C10" i="32"/>
  <c r="G7" i="32"/>
  <c r="F7" i="32"/>
  <c r="E7" i="32"/>
  <c r="D7" i="32"/>
  <c r="C7" i="32"/>
  <c r="F3" i="32"/>
  <c r="E3" i="32"/>
  <c r="H22" i="30"/>
  <c r="G22" i="30"/>
  <c r="F22" i="30"/>
  <c r="E22" i="30"/>
  <c r="D22" i="30"/>
  <c r="C22" i="30"/>
  <c r="B22" i="30"/>
  <c r="H21" i="30"/>
  <c r="H18" i="30"/>
  <c r="G18" i="30"/>
  <c r="F18" i="30"/>
  <c r="E18" i="30"/>
  <c r="D18" i="30"/>
  <c r="C18" i="30"/>
  <c r="B18" i="30"/>
  <c r="H14" i="30"/>
  <c r="G14" i="30"/>
  <c r="F14" i="30"/>
  <c r="E14" i="30"/>
  <c r="D14" i="30"/>
  <c r="C14" i="30"/>
  <c r="B14" i="30"/>
  <c r="H10" i="30"/>
  <c r="G10" i="30"/>
  <c r="F10" i="30"/>
  <c r="E10" i="30"/>
  <c r="D10" i="30"/>
  <c r="C10" i="30"/>
  <c r="B10" i="30"/>
  <c r="H6" i="30"/>
  <c r="D5" i="30"/>
  <c r="D5" i="29" s="1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C18" i="29"/>
  <c r="B18" i="29"/>
  <c r="H17" i="29"/>
  <c r="H16" i="29"/>
  <c r="F16" i="29"/>
  <c r="E16" i="29"/>
  <c r="D16" i="29"/>
  <c r="C16" i="29"/>
  <c r="H15" i="29"/>
  <c r="G13" i="29"/>
  <c r="F13" i="29"/>
  <c r="E13" i="29"/>
  <c r="D13" i="29"/>
  <c r="C13" i="29"/>
  <c r="G10" i="29"/>
  <c r="F10" i="29"/>
  <c r="E10" i="29"/>
  <c r="D10" i="29"/>
  <c r="C10" i="29"/>
  <c r="G7" i="29"/>
  <c r="F7" i="29"/>
  <c r="E7" i="29"/>
  <c r="D7" i="29"/>
  <c r="C7" i="29"/>
  <c r="C5" i="29"/>
  <c r="B5" i="29"/>
  <c r="G4" i="29"/>
  <c r="F4" i="29"/>
  <c r="E4" i="29"/>
  <c r="D4" i="29"/>
  <c r="C4" i="29"/>
  <c r="B4" i="29"/>
  <c r="D3" i="29"/>
  <c r="C3" i="29"/>
  <c r="B3" i="29"/>
  <c r="C26" i="25"/>
  <c r="B26" i="25"/>
  <c r="C25" i="25"/>
  <c r="C20" i="24" s="1"/>
  <c r="B25" i="25"/>
  <c r="B20" i="24" s="1"/>
  <c r="H22" i="25"/>
  <c r="G22" i="25"/>
  <c r="F22" i="25"/>
  <c r="E22" i="25"/>
  <c r="D22" i="25"/>
  <c r="C22" i="25"/>
  <c r="B22" i="25"/>
  <c r="H21" i="25"/>
  <c r="H17" i="24" s="1"/>
  <c r="G21" i="25"/>
  <c r="G17" i="24" s="1"/>
  <c r="F21" i="25"/>
  <c r="H18" i="25"/>
  <c r="G18" i="25"/>
  <c r="F18" i="25"/>
  <c r="E18" i="25"/>
  <c r="D18" i="25"/>
  <c r="C18" i="25"/>
  <c r="B18" i="25"/>
  <c r="H14" i="25"/>
  <c r="G14" i="25"/>
  <c r="F14" i="25"/>
  <c r="E14" i="25"/>
  <c r="D14" i="25"/>
  <c r="C14" i="25"/>
  <c r="B14" i="25"/>
  <c r="H10" i="25"/>
  <c r="G10" i="25"/>
  <c r="F10" i="25"/>
  <c r="E10" i="25"/>
  <c r="D10" i="25"/>
  <c r="C10" i="25"/>
  <c r="B10" i="25"/>
  <c r="H6" i="25"/>
  <c r="F6" i="25"/>
  <c r="E6" i="25"/>
  <c r="D6" i="25"/>
  <c r="C6" i="25"/>
  <c r="B6" i="25"/>
  <c r="B5" i="25"/>
  <c r="B5" i="24" s="1"/>
  <c r="H20" i="24"/>
  <c r="G20" i="24"/>
  <c r="F20" i="24"/>
  <c r="E20" i="24"/>
  <c r="D20" i="24"/>
  <c r="H19" i="24"/>
  <c r="G19" i="24"/>
  <c r="F19" i="24"/>
  <c r="E19" i="24"/>
  <c r="D19" i="24"/>
  <c r="C19" i="24"/>
  <c r="H18" i="24"/>
  <c r="G18" i="24"/>
  <c r="F18" i="24"/>
  <c r="E18" i="24"/>
  <c r="C18" i="24"/>
  <c r="B18" i="24"/>
  <c r="F17" i="24"/>
  <c r="G16" i="24"/>
  <c r="F16" i="24"/>
  <c r="D16" i="24"/>
  <c r="C16" i="24"/>
  <c r="B16" i="24"/>
  <c r="H15" i="24"/>
  <c r="G15" i="24"/>
  <c r="F15" i="24"/>
  <c r="H13" i="24"/>
  <c r="G13" i="24"/>
  <c r="F13" i="24"/>
  <c r="E13" i="24"/>
  <c r="D13" i="24"/>
  <c r="C13" i="24"/>
  <c r="B13" i="24"/>
  <c r="H10" i="24"/>
  <c r="G10" i="24"/>
  <c r="F10" i="24"/>
  <c r="E10" i="24"/>
  <c r="D10" i="24"/>
  <c r="C10" i="24"/>
  <c r="B10" i="24"/>
  <c r="H7" i="24"/>
  <c r="G7" i="24"/>
  <c r="F7" i="24"/>
  <c r="E7" i="24"/>
  <c r="D7" i="24"/>
  <c r="C7" i="24"/>
  <c r="B7" i="24"/>
  <c r="H4" i="24"/>
  <c r="G4" i="24"/>
  <c r="F4" i="24"/>
  <c r="E4" i="24"/>
  <c r="D4" i="24"/>
  <c r="C4" i="24"/>
  <c r="B4" i="24"/>
  <c r="G22" i="23"/>
  <c r="F22" i="23"/>
  <c r="E22" i="23"/>
  <c r="D22" i="23"/>
  <c r="C22" i="23"/>
  <c r="B22" i="23"/>
  <c r="H18" i="23"/>
  <c r="G18" i="23"/>
  <c r="F18" i="23"/>
  <c r="E18" i="23"/>
  <c r="D18" i="23"/>
  <c r="C18" i="23"/>
  <c r="B18" i="23"/>
  <c r="H14" i="23"/>
  <c r="G14" i="23"/>
  <c r="F14" i="23"/>
  <c r="E14" i="23"/>
  <c r="D14" i="23"/>
  <c r="C14" i="23"/>
  <c r="B14" i="23"/>
  <c r="H10" i="23"/>
  <c r="G10" i="23"/>
  <c r="F10" i="23"/>
  <c r="E10" i="23"/>
  <c r="D10" i="23"/>
  <c r="C10" i="23"/>
  <c r="B10" i="23"/>
  <c r="H6" i="23"/>
  <c r="G6" i="23"/>
  <c r="F6" i="23"/>
  <c r="E6" i="23"/>
  <c r="D6" i="23"/>
  <c r="C6" i="23"/>
  <c r="B6" i="23"/>
  <c r="F5" i="23"/>
  <c r="E5" i="23"/>
  <c r="D5" i="23"/>
  <c r="D5" i="22" s="1"/>
  <c r="C5" i="23"/>
  <c r="C5" i="22" s="1"/>
  <c r="B5" i="23"/>
  <c r="H21" i="22"/>
  <c r="G21" i="22"/>
  <c r="F21" i="22"/>
  <c r="E21" i="22"/>
  <c r="D21" i="22"/>
  <c r="C21" i="22"/>
  <c r="H20" i="22"/>
  <c r="G20" i="22"/>
  <c r="F20" i="22"/>
  <c r="E20" i="22"/>
  <c r="D20" i="22"/>
  <c r="C20" i="22"/>
  <c r="H19" i="22"/>
  <c r="G19" i="22"/>
  <c r="F19" i="22"/>
  <c r="E19" i="22"/>
  <c r="C19" i="22"/>
  <c r="G17" i="22"/>
  <c r="F17" i="22"/>
  <c r="E17" i="22"/>
  <c r="C17" i="22"/>
  <c r="G14" i="22"/>
  <c r="F14" i="22"/>
  <c r="E14" i="22"/>
  <c r="D14" i="22"/>
  <c r="C14" i="22"/>
  <c r="G10" i="22"/>
  <c r="F10" i="22"/>
  <c r="E10" i="22"/>
  <c r="D10" i="22"/>
  <c r="C10" i="22"/>
  <c r="G7" i="22"/>
  <c r="F7" i="22"/>
  <c r="E7" i="22"/>
  <c r="D7" i="22"/>
  <c r="C7" i="22"/>
  <c r="E5" i="22"/>
  <c r="B5" i="22"/>
  <c r="F4" i="22"/>
  <c r="E4" i="22"/>
  <c r="D4" i="22"/>
  <c r="C4" i="22"/>
  <c r="B4" i="22"/>
  <c r="F3" i="22"/>
  <c r="E3" i="22"/>
  <c r="D3" i="22"/>
  <c r="C3" i="22"/>
  <c r="B3" i="22"/>
  <c r="E22" i="21"/>
  <c r="D22" i="21"/>
  <c r="C22" i="21"/>
  <c r="B22" i="21"/>
  <c r="H18" i="21"/>
  <c r="G18" i="21"/>
  <c r="F18" i="21"/>
  <c r="E18" i="21"/>
  <c r="D18" i="21"/>
  <c r="C18" i="21"/>
  <c r="B18" i="21"/>
  <c r="H14" i="21"/>
  <c r="G14" i="21"/>
  <c r="F14" i="21"/>
  <c r="E14" i="21"/>
  <c r="D14" i="21"/>
  <c r="C14" i="21"/>
  <c r="B14" i="21"/>
  <c r="H10" i="21"/>
  <c r="G10" i="21"/>
  <c r="F10" i="21"/>
  <c r="E10" i="21"/>
  <c r="D10" i="21"/>
  <c r="C10" i="21"/>
  <c r="B10" i="21"/>
  <c r="H6" i="21"/>
  <c r="G6" i="21"/>
  <c r="F6" i="21"/>
  <c r="E6" i="21"/>
  <c r="D6" i="21"/>
  <c r="C6" i="21"/>
  <c r="B6" i="21"/>
  <c r="C5" i="21"/>
  <c r="C5" i="20" s="1"/>
  <c r="B5" i="21"/>
  <c r="H20" i="20"/>
  <c r="G20" i="20"/>
  <c r="F20" i="20"/>
  <c r="E20" i="20"/>
  <c r="D20" i="20"/>
  <c r="C20" i="20"/>
  <c r="B20" i="20"/>
  <c r="H19" i="20"/>
  <c r="G19" i="20"/>
  <c r="F19" i="20"/>
  <c r="E19" i="20"/>
  <c r="D19" i="20"/>
  <c r="C19" i="20"/>
  <c r="B19" i="20"/>
  <c r="H18" i="20"/>
  <c r="G18" i="20"/>
  <c r="F18" i="20"/>
  <c r="E18" i="20"/>
  <c r="D18" i="20"/>
  <c r="C18" i="20"/>
  <c r="B18" i="20"/>
  <c r="H17" i="20"/>
  <c r="H16" i="20"/>
  <c r="F16" i="20"/>
  <c r="E16" i="20"/>
  <c r="D16" i="20"/>
  <c r="C16" i="20"/>
  <c r="H15" i="20"/>
  <c r="G13" i="20"/>
  <c r="F13" i="20"/>
  <c r="E13" i="20"/>
  <c r="D13" i="20"/>
  <c r="C13" i="20"/>
  <c r="G10" i="20"/>
  <c r="F10" i="20"/>
  <c r="E10" i="20"/>
  <c r="D10" i="20"/>
  <c r="C10" i="20"/>
  <c r="G7" i="20"/>
  <c r="F7" i="20"/>
  <c r="E7" i="20"/>
  <c r="D7" i="20"/>
  <c r="C7" i="20"/>
  <c r="G4" i="20"/>
  <c r="F4" i="20"/>
  <c r="E4" i="20"/>
  <c r="C4" i="20"/>
  <c r="B4" i="20"/>
  <c r="C3" i="20"/>
  <c r="B3" i="20"/>
  <c r="F22" i="18"/>
  <c r="E22" i="18"/>
  <c r="H21" i="18"/>
  <c r="H17" i="19" s="1"/>
  <c r="G21" i="18"/>
  <c r="G17" i="19" s="1"/>
  <c r="F21" i="18"/>
  <c r="F17" i="19" s="1"/>
  <c r="D6" i="18"/>
  <c r="C6" i="18"/>
  <c r="B6" i="18"/>
  <c r="C5" i="18"/>
  <c r="B5" i="18"/>
  <c r="H20" i="19"/>
  <c r="G20" i="19"/>
  <c r="F20" i="19"/>
  <c r="E20" i="19"/>
  <c r="D20" i="19"/>
  <c r="C20" i="19"/>
  <c r="B20" i="19"/>
  <c r="H19" i="19"/>
  <c r="G19" i="19"/>
  <c r="F19" i="19"/>
  <c r="E19" i="19"/>
  <c r="D19" i="19"/>
  <c r="C19" i="19"/>
  <c r="B19" i="19"/>
  <c r="H18" i="19"/>
  <c r="G18" i="19"/>
  <c r="F18" i="19"/>
  <c r="E18" i="19"/>
  <c r="C18" i="19"/>
  <c r="B18" i="19"/>
  <c r="E17" i="19"/>
  <c r="H16" i="19"/>
  <c r="G16" i="19"/>
  <c r="H15" i="19"/>
  <c r="G15" i="19"/>
  <c r="G13" i="19"/>
  <c r="F13" i="19"/>
  <c r="E13" i="19"/>
  <c r="D13" i="19"/>
  <c r="C13" i="19"/>
  <c r="G10" i="19"/>
  <c r="F10" i="19"/>
  <c r="E10" i="19"/>
  <c r="D10" i="19"/>
  <c r="C10" i="19"/>
  <c r="G7" i="19"/>
  <c r="F7" i="19"/>
  <c r="E7" i="19"/>
  <c r="D7" i="19"/>
  <c r="C7" i="19"/>
  <c r="C3" i="19"/>
  <c r="C5" i="19" s="1"/>
  <c r="B3" i="19"/>
  <c r="B5" i="19" s="1"/>
  <c r="B26" i="14"/>
  <c r="D22" i="14"/>
  <c r="B22" i="14"/>
  <c r="H18" i="14"/>
  <c r="F18" i="14"/>
  <c r="E18" i="14"/>
  <c r="D18" i="14"/>
  <c r="C18" i="14"/>
  <c r="B18" i="14"/>
  <c r="H14" i="14"/>
  <c r="G14" i="14"/>
  <c r="F14" i="14"/>
  <c r="E14" i="14"/>
  <c r="D14" i="14"/>
  <c r="C14" i="14"/>
  <c r="B14" i="14"/>
  <c r="H10" i="14"/>
  <c r="G10" i="14"/>
  <c r="F10" i="14"/>
  <c r="E10" i="14"/>
  <c r="D10" i="14"/>
  <c r="C10" i="14"/>
  <c r="B10" i="14"/>
  <c r="H6" i="14"/>
  <c r="G6" i="14"/>
  <c r="F6" i="14"/>
  <c r="E6" i="14"/>
  <c r="C6" i="14"/>
  <c r="B6" i="14"/>
  <c r="H20" i="1"/>
  <c r="G20" i="1"/>
  <c r="F20" i="1"/>
  <c r="E20" i="1"/>
  <c r="D20" i="1"/>
  <c r="H19" i="1"/>
  <c r="G19" i="1"/>
  <c r="F19" i="1"/>
  <c r="E19" i="1"/>
  <c r="H18" i="1"/>
  <c r="G18" i="1"/>
  <c r="F18" i="1"/>
  <c r="E18" i="1"/>
  <c r="D16" i="1"/>
  <c r="C16" i="1"/>
  <c r="H13" i="1"/>
  <c r="G13" i="1"/>
  <c r="F13" i="1"/>
  <c r="E13" i="1"/>
  <c r="D13" i="1"/>
  <c r="C13" i="1"/>
  <c r="H10" i="1"/>
  <c r="G10" i="1"/>
  <c r="F10" i="1"/>
  <c r="E10" i="1"/>
  <c r="D10" i="1"/>
  <c r="C10" i="1"/>
  <c r="G7" i="1"/>
  <c r="F7" i="1"/>
  <c r="D8" i="38" l="1"/>
  <c r="D32" i="18"/>
  <c r="D35" i="18"/>
  <c r="D32" i="21"/>
  <c r="D32" i="14"/>
  <c r="D35" i="14"/>
  <c r="E5" i="43"/>
  <c r="H4" i="41"/>
  <c r="G4" i="41"/>
  <c r="G4" i="43" s="1"/>
  <c r="B20" i="41"/>
  <c r="B17" i="43" s="1"/>
  <c r="B16" i="41"/>
  <c r="B14" i="43" s="1"/>
  <c r="B12" i="41"/>
  <c r="B11" i="43" s="1"/>
  <c r="C8" i="43"/>
  <c r="C8" i="41"/>
  <c r="C7" i="43" s="1"/>
  <c r="F8" i="32"/>
  <c r="B20" i="35"/>
  <c r="B16" i="36" s="1"/>
  <c r="C20" i="35"/>
  <c r="C16" i="36" s="1"/>
  <c r="C8" i="38"/>
  <c r="C8" i="37"/>
  <c r="C11" i="38"/>
  <c r="C12" i="37"/>
  <c r="C10" i="38" s="1"/>
  <c r="E16" i="37"/>
  <c r="E13" i="38" s="1"/>
  <c r="D11" i="38"/>
  <c r="D12" i="37"/>
  <c r="D10" i="38" s="1"/>
  <c r="C17" i="36"/>
  <c r="E11" i="38"/>
  <c r="E10" i="38"/>
  <c r="G11" i="38"/>
  <c r="G12" i="37"/>
  <c r="G10" i="38" s="1"/>
  <c r="D32" i="23"/>
  <c r="D35" i="23"/>
  <c r="D17" i="36"/>
  <c r="F11" i="38"/>
  <c r="F12" i="37"/>
  <c r="F10" i="38" s="1"/>
  <c r="E14" i="38"/>
  <c r="E8" i="38"/>
  <c r="C17" i="38"/>
  <c r="G14" i="38"/>
  <c r="G13" i="38"/>
  <c r="F14" i="38"/>
  <c r="F13" i="38"/>
  <c r="D14" i="38"/>
  <c r="D13" i="38"/>
  <c r="C14" i="38"/>
  <c r="C13" i="38"/>
  <c r="G8" i="38"/>
  <c r="F8" i="38"/>
  <c r="F8" i="37"/>
  <c r="F7" i="38" s="1"/>
  <c r="C7" i="38"/>
  <c r="H14" i="36"/>
  <c r="G14" i="36"/>
  <c r="G16" i="35"/>
  <c r="G13" i="36" s="1"/>
  <c r="F14" i="36"/>
  <c r="F16" i="35"/>
  <c r="F13" i="36" s="1"/>
  <c r="E14" i="36"/>
  <c r="E16" i="35"/>
  <c r="E13" i="36" s="1"/>
  <c r="D14" i="36"/>
  <c r="D16" i="35"/>
  <c r="D13" i="36" s="1"/>
  <c r="C14" i="36"/>
  <c r="C13" i="36"/>
  <c r="B14" i="36"/>
  <c r="H11" i="36"/>
  <c r="G11" i="36"/>
  <c r="G12" i="35"/>
  <c r="G10" i="36" s="1"/>
  <c r="F11" i="36"/>
  <c r="F12" i="35"/>
  <c r="F10" i="36" s="1"/>
  <c r="E11" i="36"/>
  <c r="E12" i="35"/>
  <c r="E10" i="36" s="1"/>
  <c r="D11" i="36"/>
  <c r="D12" i="35"/>
  <c r="D10" i="36" s="1"/>
  <c r="C11" i="36"/>
  <c r="C12" i="35"/>
  <c r="C10" i="36" s="1"/>
  <c r="B11" i="36"/>
  <c r="H8" i="36"/>
  <c r="G8" i="36"/>
  <c r="G8" i="35"/>
  <c r="G7" i="36" s="1"/>
  <c r="F8" i="36"/>
  <c r="F8" i="35"/>
  <c r="F7" i="36" s="1"/>
  <c r="E8" i="36"/>
  <c r="E7" i="36"/>
  <c r="D8" i="36"/>
  <c r="D8" i="35"/>
  <c r="D7" i="36" s="1"/>
  <c r="C8" i="36"/>
  <c r="C8" i="35"/>
  <c r="C7" i="36" s="1"/>
  <c r="B8" i="36"/>
  <c r="G5" i="36"/>
  <c r="D32" i="34"/>
  <c r="D35" i="34"/>
  <c r="E5" i="33"/>
  <c r="D17" i="32"/>
  <c r="D32" i="31"/>
  <c r="D35" i="31"/>
  <c r="E5" i="32"/>
  <c r="D8" i="32"/>
  <c r="F17" i="32"/>
  <c r="B5" i="32"/>
  <c r="D35" i="30"/>
  <c r="D32" i="30"/>
  <c r="D38" i="30" s="1"/>
  <c r="E5" i="29"/>
  <c r="D35" i="25"/>
  <c r="D32" i="25"/>
  <c r="F5" i="22"/>
  <c r="D35" i="21"/>
  <c r="B5" i="20"/>
  <c r="D35" i="39"/>
  <c r="D32" i="39"/>
  <c r="D38" i="39" s="1"/>
  <c r="D35" i="41" l="1"/>
  <c r="H4" i="43"/>
  <c r="D38" i="14"/>
  <c r="D32" i="41"/>
  <c r="D38" i="41" s="1"/>
  <c r="D38" i="21"/>
  <c r="D38" i="18"/>
  <c r="D32" i="37"/>
  <c r="D35" i="37"/>
  <c r="D32" i="35"/>
  <c r="D35" i="35"/>
  <c r="D38" i="34"/>
  <c r="D38" i="31"/>
  <c r="D38" i="25"/>
  <c r="D38" i="23"/>
  <c r="D38" i="37" l="1"/>
  <c r="D38" i="35"/>
</calcChain>
</file>

<file path=xl/sharedStrings.xml><?xml version="1.0" encoding="utf-8"?>
<sst xmlns="http://schemas.openxmlformats.org/spreadsheetml/2006/main" count="1210" uniqueCount="50">
  <si>
    <t>Ano: 2023</t>
  </si>
  <si>
    <t>Janeiro</t>
  </si>
  <si>
    <t>Domingo</t>
  </si>
  <si>
    <t>Segunda</t>
  </si>
  <si>
    <t>Terça</t>
  </si>
  <si>
    <t>Quarta</t>
  </si>
  <si>
    <t xml:space="preserve">Quinta </t>
  </si>
  <si>
    <t>Sexta</t>
  </si>
  <si>
    <t>Sábado</t>
  </si>
  <si>
    <t>A</t>
  </si>
  <si>
    <t>Falta de veículo</t>
  </si>
  <si>
    <t>Benedito</t>
  </si>
  <si>
    <t>Realizada</t>
  </si>
  <si>
    <t>Dia</t>
  </si>
  <si>
    <t>Fiscais</t>
  </si>
  <si>
    <t>Situação</t>
  </si>
  <si>
    <t xml:space="preserve">Motivo para não realização </t>
  </si>
  <si>
    <t>Intempérie</t>
  </si>
  <si>
    <t>Edmilsom</t>
  </si>
  <si>
    <t>Não realizada</t>
  </si>
  <si>
    <t>Marques</t>
  </si>
  <si>
    <t>Licença Médica</t>
  </si>
  <si>
    <t>Leonardo</t>
  </si>
  <si>
    <t>Sarmento</t>
  </si>
  <si>
    <t>Licença Remunerada</t>
  </si>
  <si>
    <t>Rogério</t>
  </si>
  <si>
    <t>Outros fatores humanos</t>
  </si>
  <si>
    <t>Outros problemas com recursos</t>
  </si>
  <si>
    <t>Não definido</t>
  </si>
  <si>
    <t>Resumo do planejamento de fiscalizações</t>
  </si>
  <si>
    <t>Planejadas</t>
  </si>
  <si>
    <t>Realizadas</t>
  </si>
  <si>
    <t>Não Realizadas</t>
  </si>
  <si>
    <t>Ano Base: 2023</t>
  </si>
  <si>
    <t>Fevereiro</t>
  </si>
  <si>
    <t>Edimilson</t>
  </si>
  <si>
    <t>Marques/Sarmento</t>
  </si>
  <si>
    <t>Março</t>
  </si>
  <si>
    <t>Abril</t>
  </si>
  <si>
    <t>Maio</t>
  </si>
  <si>
    <t>Benedito/Sarmento</t>
  </si>
  <si>
    <t>Junho</t>
  </si>
  <si>
    <t>Julho</t>
  </si>
  <si>
    <t>Leonardo/Sarmento</t>
  </si>
  <si>
    <t>Agosto</t>
  </si>
  <si>
    <t>Setembro</t>
  </si>
  <si>
    <t>Outubro</t>
  </si>
  <si>
    <t>Novembro</t>
  </si>
  <si>
    <t>Dezembro</t>
  </si>
  <si>
    <t xml:space="preserve">*Fiscalização em conjunto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</si>
</sst>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2"/>
      <color rgb="FF1A4164"/>
      <name val="Calibri"/>
      <family val="2"/>
      <scheme val="minor"/>
    </font>
    <font>
      <b/>
      <i/>
      <sz val="12"/>
      <color rgb="FFFA4848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A4848"/>
      <name val="Calibri"/>
      <family val="2"/>
      <scheme val="minor"/>
    </font>
  </fonts>
  <fills count="12">
    <fill>
      <patternFill patternType="none"/>
    </fill>
    <fill>
      <patternFill patternType="gray125"/>
    </fill>
    <fill>
      <gradientFill degree="45">
        <stop position="0">
          <color rgb="FF1A4164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45">
        <stop position="0">
          <color rgb="FFC00000"/>
        </stop>
        <stop position="0.5">
          <color rgb="FFFF0000"/>
        </stop>
        <stop position="1">
          <color rgb="FFC00000"/>
        </stop>
      </gradientFill>
    </fill>
    <fill>
      <gradientFill degree="45">
        <stop position="0">
          <color theme="9" tint="-0.49803155613879818"/>
        </stop>
        <stop position="0.5">
          <color theme="9"/>
        </stop>
        <stop position="1">
          <color theme="9" tint="-0.49803155613879818"/>
        </stop>
      </gradientFill>
    </fill>
    <fill>
      <gradientFill degree="45">
        <stop position="0">
          <color theme="7" tint="-0.25098422193060094"/>
        </stop>
        <stop position="0.5">
          <color rgb="FFFFFF00"/>
        </stop>
        <stop position="1">
          <color theme="7" tint="-0.25098422193060094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1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0.79998168889431442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n">
        <color theme="4" tint="0.59996337778862885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79998168889431442"/>
      </top>
      <bottom style="thin">
        <color theme="4" tint="0.59996337778862885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4" tint="0.59996337778862885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4" tint="0.59996337778862885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-0.24994659260841701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0.59996337778862885"/>
      </left>
      <right style="thick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0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ck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/>
      <diagonal/>
    </border>
    <border>
      <left/>
      <right/>
      <top/>
      <bottom style="thin">
        <color theme="4" tint="0.59996337778862885"/>
      </bottom>
      <diagonal/>
    </border>
    <border>
      <left style="thick">
        <color theme="4" tint="-0.24994659260841701"/>
      </left>
      <right/>
      <top/>
      <bottom style="thin">
        <color theme="4" tint="0.59996337778862885"/>
      </bottom>
      <diagonal/>
    </border>
    <border>
      <left/>
      <right style="thick">
        <color theme="4" tint="-0.24994659260841701"/>
      </right>
      <top/>
      <bottom style="thin">
        <color theme="4" tint="0.59996337778862885"/>
      </bottom>
      <diagonal/>
    </border>
    <border>
      <left style="medium">
        <color theme="4" tint="-0.249977111117893"/>
      </left>
      <right style="thin">
        <color theme="0"/>
      </right>
      <top style="medium">
        <color theme="4" tint="-0.249977111117893"/>
      </top>
      <bottom style="thin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 style="thin">
        <color theme="4" tint="0.59996337778862885"/>
      </bottom>
      <diagonal/>
    </border>
    <border>
      <left style="thin">
        <color theme="0"/>
      </left>
      <right style="medium">
        <color theme="4" tint="-0.249977111117893"/>
      </right>
      <top style="medium">
        <color theme="4" tint="-0.249977111117893"/>
      </top>
      <bottom style="thin">
        <color theme="4" tint="0.59996337778862885"/>
      </bottom>
      <diagonal/>
    </border>
    <border>
      <left style="medium">
        <color theme="4" tint="-0.249977111117893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theme="4" tint="-0.249977111117893"/>
      </left>
      <right style="thin">
        <color theme="4" tint="0.59996337778862885"/>
      </right>
      <top style="thin">
        <color theme="4" tint="0.59996337778862885"/>
      </top>
      <bottom style="medium">
        <color theme="4" tint="-0.249977111117893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theme="4" tint="-0.249977111117893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59996337778862885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medium">
        <color theme="4" tint="-0.249977111117893"/>
      </right>
      <top/>
      <bottom/>
      <diagonal/>
    </border>
    <border>
      <left style="thin">
        <color theme="4" tint="0.59996337778862885"/>
      </left>
      <right style="medium">
        <color theme="4" tint="-0.249977111117893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59996337778862885"/>
      </top>
      <bottom style="thin">
        <color theme="0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79998168889431442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79998168889431442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medium">
        <color theme="4" tint="-0.249977111117893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medium">
        <color theme="4" tint="-0.249977111117893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0"/>
      </top>
      <bottom style="medium">
        <color theme="4" tint="-0.249977111117893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4" tint="-0.24994659260841701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4" tint="0.59996337778862885"/>
      </right>
      <top/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ck">
        <color theme="4" tint="-0.24994659260841701"/>
      </bottom>
      <diagonal/>
    </border>
    <border>
      <left style="medium">
        <color theme="4" tint="-0.249977111117893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59996337778862885"/>
      </top>
      <bottom/>
      <diagonal/>
    </border>
    <border>
      <left style="medium">
        <color theme="4" tint="-0.249977111117893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/>
      </right>
      <top/>
      <bottom/>
      <diagonal/>
    </border>
    <border>
      <left style="thin">
        <color theme="4" tint="0.59996337778862885"/>
      </left>
      <right style="medium">
        <color theme="4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medium">
        <color theme="4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medium">
        <color theme="4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theme="4"/>
      </right>
      <top style="thin">
        <color theme="4" tint="0.59996337778862885"/>
      </top>
      <bottom/>
      <diagonal/>
    </border>
    <border>
      <left style="thin">
        <color theme="0"/>
      </left>
      <right style="thin">
        <color theme="0"/>
      </right>
      <top style="medium">
        <color theme="4" tint="-0.499984740745262"/>
      </top>
      <bottom style="thin">
        <color theme="0"/>
      </bottom>
      <diagonal/>
    </border>
    <border>
      <left style="medium">
        <color theme="4" tint="-0.499984740745262"/>
      </left>
      <right style="medium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0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theme="0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theme="0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thin">
        <color theme="4" tint="0.59996337778862885"/>
      </left>
      <right/>
      <top style="thin">
        <color theme="4" tint="0.79998168889431442"/>
      </top>
      <bottom/>
      <diagonal/>
    </border>
    <border>
      <left style="thin">
        <color theme="4" tint="0.59996337778862885"/>
      </left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/>
      <top style="thin">
        <color theme="0"/>
      </top>
      <bottom/>
      <diagonal/>
    </border>
    <border>
      <left/>
      <right style="medium">
        <color theme="4" tint="-0.249977111117893"/>
      </right>
      <top/>
      <bottom/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 style="thin">
        <color theme="0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theme="4" tint="-0.249977111117893"/>
      </right>
      <top/>
      <bottom style="thin">
        <color theme="0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6337778862885"/>
      </left>
      <right style="medium">
        <color theme="4" tint="-0.249977111117893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59996337778862885"/>
      </left>
      <right style="medium">
        <color theme="4" tint="-0.249977111117893"/>
      </right>
      <top/>
      <bottom style="thin">
        <color theme="4" tint="-0.24994659260841701"/>
      </bottom>
      <diagonal/>
    </border>
    <border>
      <left style="thin">
        <color theme="4" tint="0.59996337778862885"/>
      </left>
      <right style="medium">
        <color theme="4" tint="-0.249977111117893"/>
      </right>
      <top style="thin">
        <color theme="4" tint="0.79998168889431442"/>
      </top>
      <bottom/>
      <diagonal/>
    </border>
    <border>
      <left style="thin">
        <color theme="0"/>
      </left>
      <right/>
      <top style="medium">
        <color theme="4" tint="-0.249977111117893"/>
      </top>
      <bottom style="thin">
        <color theme="0"/>
      </bottom>
      <diagonal/>
    </border>
    <border>
      <left/>
      <right style="thin">
        <color theme="0"/>
      </right>
      <top style="medium">
        <color theme="4" tint="-0.249977111117893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/>
      <diagonal/>
    </border>
    <border>
      <left/>
      <right/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9389629810485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4" tint="0.79998168889431442"/>
      </right>
      <top/>
      <bottom/>
      <diagonal/>
    </border>
    <border>
      <left style="thin">
        <color theme="4" tint="0.59999389629810485"/>
      </left>
      <right/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medium">
        <color theme="4" tint="-0.249977111117893"/>
      </right>
      <top style="thin">
        <color theme="4" tint="0.59996337778862885"/>
      </top>
      <bottom style="thin">
        <color theme="0"/>
      </bottom>
      <diagonal/>
    </border>
    <border>
      <left style="thin">
        <color theme="4" tint="0.59999389629810485"/>
      </left>
      <right style="medium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9389629810485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4" tint="0.59996337778862885"/>
      </right>
      <top style="thin">
        <color theme="4" tint="0.79998168889431442"/>
      </top>
      <bottom/>
      <diagonal/>
    </border>
    <border>
      <left style="thin">
        <color theme="4" tint="0.59999389629810485"/>
      </left>
      <right style="thin">
        <color theme="4" tint="0.59996337778862885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9389629810485"/>
      </bottom>
      <diagonal/>
    </border>
    <border>
      <left style="thin">
        <color theme="4" tint="0.59996337778862885"/>
      </left>
      <right/>
      <top/>
      <bottom style="thin">
        <color theme="4" tint="0.79998168889431442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medium">
        <color theme="4" tint="-0.249977111117893"/>
      </right>
      <top/>
      <bottom/>
      <diagonal/>
    </border>
    <border>
      <left style="thin">
        <color theme="4" tint="0.79998168889431442"/>
      </left>
      <right style="medium">
        <color theme="4" tint="-0.249977111117893"/>
      </right>
      <top style="thin">
        <color theme="4" tint="0.59996337778862885"/>
      </top>
      <bottom style="thin">
        <color theme="4" tint="0.79998168889431442"/>
      </bottom>
      <diagonal/>
    </border>
    <border>
      <left/>
      <right style="medium">
        <color theme="4" tint="-0.249977111117893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1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2" fillId="0" borderId="0" xfId="0" applyFont="1"/>
    <xf numFmtId="0" fontId="5" fillId="0" borderId="0" xfId="0" applyFont="1" applyAlignment="1">
      <alignment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5" xfId="0" applyBorder="1" applyAlignment="1">
      <alignment wrapText="1"/>
    </xf>
    <xf numFmtId="0" fontId="0" fillId="0" borderId="18" xfId="0" applyBorder="1"/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18" xfId="0" applyFont="1" applyBorder="1"/>
    <xf numFmtId="17" fontId="2" fillId="0" borderId="1" xfId="0" applyNumberFormat="1" applyFont="1" applyBorder="1"/>
    <xf numFmtId="0" fontId="10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/>
    <xf numFmtId="0" fontId="0" fillId="0" borderId="15" xfId="0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7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3" fillId="0" borderId="0" xfId="0" applyFont="1"/>
    <xf numFmtId="0" fontId="0" fillId="0" borderId="15" xfId="0" applyBorder="1"/>
    <xf numFmtId="0" fontId="12" fillId="0" borderId="1" xfId="0" applyFont="1" applyBorder="1"/>
    <xf numFmtId="17" fontId="1" fillId="0" borderId="1" xfId="0" applyNumberFormat="1" applyFont="1" applyBorder="1"/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3" borderId="19" xfId="0" applyFill="1" applyBorder="1" applyAlignment="1" applyProtection="1">
      <alignment horizontal="center" vertical="top" wrapText="1"/>
      <protection locked="0"/>
    </xf>
    <xf numFmtId="0" fontId="0" fillId="3" borderId="7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  <protection locked="0"/>
    </xf>
    <xf numFmtId="0" fontId="11" fillId="0" borderId="25" xfId="0" applyFont="1" applyBorder="1" applyAlignment="1" applyProtection="1">
      <alignment horizontal="center" vertical="top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0" fillId="0" borderId="26" xfId="0" applyBorder="1"/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8" xfId="0" applyBorder="1"/>
    <xf numFmtId="0" fontId="0" fillId="0" borderId="16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9" xfId="0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18" xfId="0" applyFont="1" applyBorder="1" applyAlignment="1" applyProtection="1">
      <alignment horizontal="center" vertical="top" wrapText="1"/>
      <protection locked="0"/>
    </xf>
    <xf numFmtId="0" fontId="11" fillId="0" borderId="18" xfId="0" applyFont="1" applyBorder="1" applyAlignment="1" applyProtection="1">
      <alignment horizontal="center" vertical="top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 horizontal="center" vertical="top"/>
    </xf>
    <xf numFmtId="0" fontId="0" fillId="0" borderId="17" xfId="0" applyBorder="1"/>
    <xf numFmtId="0" fontId="0" fillId="0" borderId="27" xfId="0" applyBorder="1" applyAlignment="1">
      <alignment wrapText="1"/>
    </xf>
    <xf numFmtId="0" fontId="5" fillId="3" borderId="13" xfId="0" applyFont="1" applyFill="1" applyBorder="1" applyAlignment="1">
      <alignment horizontal="righ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9" fillId="2" borderId="58" xfId="0" applyFont="1" applyFill="1" applyBorder="1" applyAlignment="1" applyProtection="1">
      <alignment horizontal="center" vertical="center" wrapText="1"/>
      <protection locked="0"/>
    </xf>
    <xf numFmtId="0" fontId="9" fillId="2" borderId="59" xfId="0" applyFont="1" applyFill="1" applyBorder="1" applyAlignment="1" applyProtection="1">
      <alignment horizontal="center" vertical="center" wrapText="1"/>
      <protection locked="0"/>
    </xf>
    <xf numFmtId="0" fontId="9" fillId="2" borderId="60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4" borderId="68" xfId="0" applyFont="1" applyFill="1" applyBorder="1" applyAlignment="1" applyProtection="1">
      <alignment horizontal="center" vertical="top" wrapText="1"/>
      <protection locked="0"/>
    </xf>
    <xf numFmtId="0" fontId="1" fillId="4" borderId="69" xfId="0" applyFont="1" applyFill="1" applyBorder="1" applyAlignment="1" applyProtection="1">
      <alignment horizontal="center" vertical="top" wrapText="1"/>
      <protection locked="0"/>
    </xf>
    <xf numFmtId="0" fontId="0" fillId="0" borderId="71" xfId="0" applyBorder="1" applyAlignment="1" applyProtection="1">
      <alignment horizontal="center" vertical="top" wrapText="1"/>
      <protection locked="0"/>
    </xf>
    <xf numFmtId="0" fontId="0" fillId="0" borderId="69" xfId="0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wrapText="1"/>
    </xf>
    <xf numFmtId="0" fontId="0" fillId="0" borderId="28" xfId="0" applyBorder="1"/>
    <xf numFmtId="0" fontId="0" fillId="0" borderId="17" xfId="0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0" fillId="0" borderId="18" xfId="0" applyBorder="1" applyAlignment="1">
      <alignment horizontal="center" vertical="top"/>
    </xf>
    <xf numFmtId="0" fontId="0" fillId="0" borderId="63" xfId="0" applyBorder="1" applyAlignment="1">
      <alignment horizontal="center" vertical="center"/>
    </xf>
    <xf numFmtId="0" fontId="11" fillId="3" borderId="75" xfId="0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/>
    </xf>
    <xf numFmtId="0" fontId="13" fillId="0" borderId="24" xfId="0" applyFont="1" applyBorder="1" applyAlignment="1">
      <alignment wrapText="1"/>
    </xf>
    <xf numFmtId="0" fontId="18" fillId="0" borderId="0" xfId="0" applyFont="1" applyAlignment="1">
      <alignment horizontal="right" vertical="center" wrapText="1"/>
    </xf>
    <xf numFmtId="0" fontId="12" fillId="0" borderId="16" xfId="0" applyFont="1" applyBorder="1"/>
    <xf numFmtId="0" fontId="19" fillId="3" borderId="4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/>
      <protection locked="0"/>
    </xf>
    <xf numFmtId="0" fontId="19" fillId="3" borderId="34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20" fillId="4" borderId="7" xfId="0" applyFont="1" applyFill="1" applyBorder="1" applyAlignment="1" applyProtection="1">
      <alignment horizontal="center" vertical="center"/>
      <protection locked="0"/>
    </xf>
    <xf numFmtId="0" fontId="19" fillId="3" borderId="36" xfId="0" applyFont="1" applyFill="1" applyBorder="1" applyAlignment="1" applyProtection="1">
      <alignment horizontal="center" vertical="center"/>
      <protection locked="0"/>
    </xf>
    <xf numFmtId="0" fontId="20" fillId="4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164" fontId="20" fillId="4" borderId="9" xfId="0" applyNumberFormat="1" applyFont="1" applyFill="1" applyBorder="1" applyAlignment="1" applyProtection="1">
      <alignment horizontal="center" vertical="center"/>
      <protection locked="0"/>
    </xf>
    <xf numFmtId="164" fontId="19" fillId="3" borderId="4" xfId="0" applyNumberFormat="1" applyFont="1" applyFill="1" applyBorder="1" applyAlignment="1" applyProtection="1">
      <alignment horizontal="center" vertical="center"/>
      <protection locked="0"/>
    </xf>
    <xf numFmtId="164" fontId="20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>
      <alignment horizontal="center" vertical="top" wrapText="1"/>
    </xf>
    <xf numFmtId="0" fontId="1" fillId="4" borderId="70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4" borderId="73" xfId="0" applyFont="1" applyFill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 applyProtection="1">
      <alignment horizontal="center" vertical="top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" fillId="4" borderId="75" xfId="0" applyFont="1" applyFill="1" applyBorder="1" applyAlignment="1" applyProtection="1">
      <alignment horizontal="center" vertical="center" wrapText="1"/>
      <protection locked="0"/>
    </xf>
    <xf numFmtId="0" fontId="11" fillId="3" borderId="78" xfId="0" applyFont="1" applyFill="1" applyBorder="1" applyAlignment="1" applyProtection="1">
      <alignment horizontal="center" vertical="center" wrapText="1"/>
      <protection locked="0"/>
    </xf>
    <xf numFmtId="0" fontId="11" fillId="3" borderId="79" xfId="0" applyFont="1" applyFill="1" applyBorder="1" applyAlignment="1" applyProtection="1">
      <alignment horizontal="center" vertical="center" wrapText="1"/>
      <protection locked="0"/>
    </xf>
    <xf numFmtId="14" fontId="11" fillId="3" borderId="19" xfId="0" applyNumberFormat="1" applyFont="1" applyFill="1" applyBorder="1" applyAlignment="1" applyProtection="1">
      <alignment horizontal="center" vertical="top" wrapText="1"/>
      <protection locked="0"/>
    </xf>
    <xf numFmtId="14" fontId="1" fillId="4" borderId="9" xfId="0" applyNumberFormat="1" applyFont="1" applyFill="1" applyBorder="1" applyAlignment="1" applyProtection="1">
      <alignment horizontal="center" vertical="top" wrapText="1"/>
      <protection locked="0"/>
    </xf>
    <xf numFmtId="14" fontId="11" fillId="3" borderId="71" xfId="0" applyNumberFormat="1" applyFont="1" applyFill="1" applyBorder="1" applyAlignment="1" applyProtection="1">
      <alignment horizontal="center" vertical="top" wrapText="1"/>
      <protection locked="0"/>
    </xf>
    <xf numFmtId="14" fontId="20" fillId="4" borderId="7" xfId="0" applyNumberFormat="1" applyFont="1" applyFill="1" applyBorder="1" applyAlignment="1" applyProtection="1">
      <alignment horizontal="center" vertical="center"/>
      <protection locked="0"/>
    </xf>
    <xf numFmtId="14" fontId="19" fillId="3" borderId="7" xfId="0" applyNumberFormat="1" applyFont="1" applyFill="1" applyBorder="1" applyAlignment="1" applyProtection="1">
      <alignment horizontal="center" vertical="center"/>
      <protection locked="0"/>
    </xf>
    <xf numFmtId="14" fontId="20" fillId="4" borderId="35" xfId="0" applyNumberFormat="1" applyFont="1" applyFill="1" applyBorder="1" applyAlignment="1" applyProtection="1">
      <alignment horizontal="center" vertical="center"/>
      <protection locked="0"/>
    </xf>
    <xf numFmtId="14" fontId="20" fillId="4" borderId="41" xfId="0" applyNumberFormat="1" applyFont="1" applyFill="1" applyBorder="1" applyAlignment="1" applyProtection="1">
      <alignment horizontal="center" vertical="center"/>
      <protection locked="0"/>
    </xf>
    <xf numFmtId="14" fontId="19" fillId="3" borderId="42" xfId="0" applyNumberFormat="1" applyFont="1" applyFill="1" applyBorder="1" applyAlignment="1" applyProtection="1">
      <alignment horizontal="center" vertical="center"/>
      <protection locked="0"/>
    </xf>
    <xf numFmtId="14" fontId="20" fillId="4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1" fillId="4" borderId="75" xfId="0" applyFont="1" applyFill="1" applyBorder="1" applyAlignment="1" applyProtection="1">
      <alignment horizontal="center" vertical="center" wrapText="1"/>
      <protection locked="0"/>
    </xf>
    <xf numFmtId="0" fontId="0" fillId="4" borderId="6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11" fillId="3" borderId="19" xfId="0" applyFont="1" applyFill="1" applyBorder="1" applyAlignment="1" applyProtection="1">
      <alignment horizontal="center" vertical="top" wrapText="1"/>
      <protection locked="0"/>
    </xf>
    <xf numFmtId="0" fontId="11" fillId="3" borderId="69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164" fontId="20" fillId="4" borderId="9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164" fontId="20" fillId="4" borderId="37" xfId="0" applyNumberFormat="1" applyFont="1" applyFill="1" applyBorder="1" applyAlignment="1">
      <alignment horizontal="center" vertical="center"/>
    </xf>
    <xf numFmtId="14" fontId="20" fillId="4" borderId="7" xfId="0" applyNumberFormat="1" applyFont="1" applyFill="1" applyBorder="1" applyAlignment="1">
      <alignment horizontal="center" vertical="center"/>
    </xf>
    <xf numFmtId="14" fontId="19" fillId="3" borderId="7" xfId="0" applyNumberFormat="1" applyFont="1" applyFill="1" applyBorder="1" applyAlignment="1">
      <alignment horizontal="center" vertical="center"/>
    </xf>
    <xf numFmtId="14" fontId="20" fillId="4" borderId="35" xfId="0" applyNumberFormat="1" applyFont="1" applyFill="1" applyBorder="1" applyAlignment="1">
      <alignment horizontal="center" vertical="center"/>
    </xf>
    <xf numFmtId="14" fontId="20" fillId="4" borderId="41" xfId="0" applyNumberFormat="1" applyFont="1" applyFill="1" applyBorder="1" applyAlignment="1">
      <alignment horizontal="center" vertical="center"/>
    </xf>
    <xf numFmtId="14" fontId="19" fillId="3" borderId="42" xfId="0" applyNumberFormat="1" applyFont="1" applyFill="1" applyBorder="1" applyAlignment="1">
      <alignment horizontal="center" vertical="center"/>
    </xf>
    <xf numFmtId="14" fontId="20" fillId="4" borderId="4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14" fontId="20" fillId="4" borderId="9" xfId="0" applyNumberFormat="1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75" xfId="0" applyBorder="1" applyAlignment="1">
      <alignment horizontal="center" vertical="center" wrapText="1"/>
    </xf>
    <xf numFmtId="0" fontId="2" fillId="0" borderId="26" xfId="0" applyFont="1" applyBorder="1"/>
    <xf numFmtId="0" fontId="2" fillId="0" borderId="13" xfId="0" applyFont="1" applyBorder="1"/>
    <xf numFmtId="0" fontId="0" fillId="0" borderId="13" xfId="0" applyBorder="1"/>
    <xf numFmtId="0" fontId="0" fillId="0" borderId="80" xfId="0" applyBorder="1"/>
    <xf numFmtId="0" fontId="2" fillId="3" borderId="18" xfId="0" applyFont="1" applyFill="1" applyBorder="1"/>
    <xf numFmtId="17" fontId="2" fillId="3" borderId="1" xfId="0" applyNumberFormat="1" applyFont="1" applyFill="1" applyBorder="1"/>
    <xf numFmtId="17" fontId="1" fillId="3" borderId="1" xfId="0" applyNumberFormat="1" applyFont="1" applyFill="1" applyBorder="1"/>
    <xf numFmtId="17" fontId="2" fillId="3" borderId="1" xfId="0" applyNumberFormat="1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0" fillId="3" borderId="1" xfId="0" applyFill="1" applyBorder="1"/>
    <xf numFmtId="0" fontId="12" fillId="3" borderId="1" xfId="0" applyFont="1" applyFill="1" applyBorder="1"/>
    <xf numFmtId="0" fontId="6" fillId="3" borderId="18" xfId="0" applyFont="1" applyFill="1" applyBorder="1"/>
    <xf numFmtId="0" fontId="6" fillId="3" borderId="1" xfId="0" applyFont="1" applyFill="1" applyBorder="1"/>
    <xf numFmtId="0" fontId="0" fillId="3" borderId="1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18" xfId="0" applyFill="1" applyBorder="1"/>
    <xf numFmtId="0" fontId="7" fillId="3" borderId="1" xfId="0" applyFont="1" applyFill="1" applyBorder="1"/>
    <xf numFmtId="17" fontId="2" fillId="11" borderId="1" xfId="0" applyNumberFormat="1" applyFont="1" applyFill="1" applyBorder="1"/>
    <xf numFmtId="17" fontId="1" fillId="11" borderId="1" xfId="0" applyNumberFormat="1" applyFont="1" applyFill="1" applyBorder="1"/>
    <xf numFmtId="17" fontId="2" fillId="11" borderId="1" xfId="0" applyNumberFormat="1" applyFont="1" applyFill="1" applyBorder="1" applyAlignment="1">
      <alignment horizontal="center" vertical="top"/>
    </xf>
    <xf numFmtId="0" fontId="2" fillId="11" borderId="14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/>
    </xf>
    <xf numFmtId="0" fontId="2" fillId="11" borderId="1" xfId="0" applyFont="1" applyFill="1" applyBorder="1"/>
    <xf numFmtId="0" fontId="2" fillId="11" borderId="18" xfId="0" applyFont="1" applyFill="1" applyBorder="1" applyAlignment="1">
      <alignment wrapText="1"/>
    </xf>
    <xf numFmtId="17" fontId="2" fillId="11" borderId="1" xfId="0" applyNumberFormat="1" applyFont="1" applyFill="1" applyBorder="1" applyAlignment="1">
      <alignment wrapText="1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0" fillId="4" borderId="90" xfId="0" applyFill="1" applyBorder="1" applyAlignment="1">
      <alignment horizontal="center" vertical="center"/>
    </xf>
    <xf numFmtId="0" fontId="20" fillId="4" borderId="91" xfId="0" applyFont="1" applyFill="1" applyBorder="1" applyAlignment="1" applyProtection="1">
      <alignment horizontal="center" vertical="center"/>
      <protection locked="0"/>
    </xf>
    <xf numFmtId="0" fontId="20" fillId="4" borderId="92" xfId="0" applyFont="1" applyFill="1" applyBorder="1" applyAlignment="1" applyProtection="1">
      <alignment horizontal="center" vertical="center"/>
      <protection locked="0"/>
    </xf>
    <xf numFmtId="0" fontId="20" fillId="4" borderId="93" xfId="0" applyFont="1" applyFill="1" applyBorder="1" applyAlignment="1" applyProtection="1">
      <alignment horizontal="center" vertical="center"/>
      <protection locked="0"/>
    </xf>
    <xf numFmtId="0" fontId="19" fillId="3" borderId="94" xfId="0" applyFont="1" applyFill="1" applyBorder="1" applyAlignment="1" applyProtection="1">
      <alignment horizontal="center" vertical="center"/>
      <protection locked="0"/>
    </xf>
    <xf numFmtId="165" fontId="20" fillId="4" borderId="9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20" fillId="4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10" xfId="0" applyNumberFormat="1" applyFont="1" applyFill="1" applyBorder="1" applyAlignment="1">
      <alignment horizontal="center" vertical="center"/>
    </xf>
    <xf numFmtId="0" fontId="11" fillId="0" borderId="95" xfId="0" applyFont="1" applyBorder="1" applyAlignment="1" applyProtection="1">
      <alignment horizontal="center" vertical="top" wrapText="1"/>
      <protection locked="0"/>
    </xf>
    <xf numFmtId="0" fontId="0" fillId="0" borderId="97" xfId="0" applyBorder="1" applyAlignment="1" applyProtection="1">
      <alignment horizontal="center" vertical="top" wrapText="1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0" fontId="1" fillId="4" borderId="98" xfId="0" applyFont="1" applyFill="1" applyBorder="1" applyAlignment="1">
      <alignment horizontal="center" vertical="top" wrapText="1"/>
    </xf>
    <xf numFmtId="165" fontId="19" fillId="3" borderId="42" xfId="0" applyNumberFormat="1" applyFont="1" applyFill="1" applyBorder="1" applyAlignment="1">
      <alignment horizontal="center" vertical="center"/>
    </xf>
    <xf numFmtId="0" fontId="19" fillId="3" borderId="99" xfId="0" applyFont="1" applyFill="1" applyBorder="1" applyAlignment="1" applyProtection="1">
      <alignment horizontal="center" vertical="center"/>
      <protection locked="0"/>
    </xf>
    <xf numFmtId="0" fontId="19" fillId="3" borderId="102" xfId="0" applyFont="1" applyFill="1" applyBorder="1" applyAlignment="1" applyProtection="1">
      <alignment horizontal="center" vertical="center"/>
      <protection locked="0"/>
    </xf>
    <xf numFmtId="0" fontId="19" fillId="3" borderId="101" xfId="0" applyFont="1" applyFill="1" applyBorder="1" applyAlignment="1" applyProtection="1">
      <alignment horizontal="center" vertical="center"/>
      <protection locked="0"/>
    </xf>
    <xf numFmtId="0" fontId="1" fillId="4" borderId="104" xfId="0" applyFont="1" applyFill="1" applyBorder="1" applyAlignment="1">
      <alignment horizontal="center" vertical="center" wrapText="1"/>
    </xf>
    <xf numFmtId="0" fontId="0" fillId="0" borderId="103" xfId="0" applyBorder="1" applyAlignment="1" applyProtection="1">
      <alignment horizontal="left" vertical="center"/>
      <protection locked="0"/>
    </xf>
    <xf numFmtId="0" fontId="1" fillId="4" borderId="105" xfId="0" applyFont="1" applyFill="1" applyBorder="1" applyAlignment="1">
      <alignment horizontal="center" vertical="top" wrapText="1"/>
    </xf>
    <xf numFmtId="0" fontId="1" fillId="4" borderId="105" xfId="0" applyFont="1" applyFill="1" applyBorder="1" applyAlignment="1" applyProtection="1">
      <alignment horizontal="center" vertical="top" wrapText="1"/>
      <protection locked="0"/>
    </xf>
    <xf numFmtId="0" fontId="0" fillId="0" borderId="107" xfId="0" applyBorder="1" applyAlignment="1" applyProtection="1">
      <alignment horizontal="center" vertical="top" wrapText="1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0" fillId="3" borderId="78" xfId="0" applyFill="1" applyBorder="1" applyAlignment="1">
      <alignment horizontal="center" vertical="center" wrapText="1"/>
    </xf>
    <xf numFmtId="0" fontId="0" fillId="0" borderId="108" xfId="0" applyBorder="1" applyAlignment="1" applyProtection="1">
      <alignment horizontal="left" vertical="top"/>
      <protection locked="0"/>
    </xf>
    <xf numFmtId="165" fontId="20" fillId="4" borderId="9" xfId="0" applyNumberFormat="1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100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1" fillId="4" borderId="98" xfId="0" applyFont="1" applyFill="1" applyBorder="1" applyAlignment="1" applyProtection="1">
      <alignment horizontal="center" vertical="top" wrapText="1"/>
      <protection locked="0"/>
    </xf>
    <xf numFmtId="0" fontId="0" fillId="0" borderId="109" xfId="0" applyBorder="1" applyAlignment="1">
      <alignment horizontal="center" vertical="top"/>
    </xf>
    <xf numFmtId="0" fontId="1" fillId="4" borderId="75" xfId="0" applyFont="1" applyFill="1" applyBorder="1" applyAlignment="1">
      <alignment horizontal="center" vertical="center" wrapText="1"/>
    </xf>
    <xf numFmtId="0" fontId="19" fillId="3" borderId="110" xfId="0" applyFont="1" applyFill="1" applyBorder="1" applyAlignment="1" applyProtection="1">
      <alignment horizontal="center" vertical="center"/>
      <protection locked="0"/>
    </xf>
    <xf numFmtId="0" fontId="19" fillId="3" borderId="111" xfId="0" applyFont="1" applyFill="1" applyBorder="1" applyAlignment="1" applyProtection="1">
      <alignment horizontal="center" vertical="center"/>
      <protection locked="0"/>
    </xf>
    <xf numFmtId="0" fontId="19" fillId="3" borderId="88" xfId="0" applyFont="1" applyFill="1" applyBorder="1" applyAlignment="1" applyProtection="1">
      <alignment horizontal="center" vertical="center"/>
      <protection locked="0"/>
    </xf>
    <xf numFmtId="0" fontId="20" fillId="4" borderId="112" xfId="0" applyFont="1" applyFill="1" applyBorder="1" applyAlignment="1" applyProtection="1">
      <alignment horizontal="center" vertical="center"/>
      <protection locked="0"/>
    </xf>
    <xf numFmtId="0" fontId="20" fillId="4" borderId="73" xfId="0" applyFont="1" applyFill="1" applyBorder="1" applyAlignment="1" applyProtection="1">
      <alignment horizontal="center" vertical="center"/>
      <protection locked="0"/>
    </xf>
    <xf numFmtId="0" fontId="20" fillId="4" borderId="68" xfId="0" applyFont="1" applyFill="1" applyBorder="1" applyAlignment="1" applyProtection="1">
      <alignment horizontal="center" vertical="center"/>
      <protection locked="0"/>
    </xf>
    <xf numFmtId="0" fontId="19" fillId="3" borderId="88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19" fillId="3" borderId="110" xfId="0" applyFont="1" applyFill="1" applyBorder="1" applyAlignment="1">
      <alignment horizontal="center" vertical="center"/>
    </xf>
    <xf numFmtId="0" fontId="20" fillId="4" borderId="68" xfId="0" applyFont="1" applyFill="1" applyBorder="1" applyAlignment="1">
      <alignment horizontal="center" vertical="center"/>
    </xf>
    <xf numFmtId="0" fontId="20" fillId="4" borderId="113" xfId="0" applyFont="1" applyFill="1" applyBorder="1" applyAlignment="1">
      <alignment horizontal="center" vertical="center"/>
    </xf>
    <xf numFmtId="0" fontId="19" fillId="3" borderId="114" xfId="0" applyFont="1" applyFill="1" applyBorder="1" applyAlignment="1">
      <alignment horizontal="center" vertical="center"/>
    </xf>
    <xf numFmtId="164" fontId="20" fillId="4" borderId="68" xfId="0" applyNumberFormat="1" applyFont="1" applyFill="1" applyBorder="1" applyAlignment="1">
      <alignment horizontal="center" vertical="center"/>
    </xf>
    <xf numFmtId="14" fontId="20" fillId="4" borderId="69" xfId="0" applyNumberFormat="1" applyFont="1" applyFill="1" applyBorder="1" applyAlignment="1">
      <alignment horizontal="center" vertical="center"/>
    </xf>
    <xf numFmtId="14" fontId="20" fillId="4" borderId="115" xfId="0" applyNumberFormat="1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top" wrapText="1"/>
    </xf>
    <xf numFmtId="0" fontId="1" fillId="4" borderId="116" xfId="0" applyFont="1" applyFill="1" applyBorder="1" applyAlignment="1">
      <alignment horizontal="center" vertical="center" wrapText="1"/>
    </xf>
    <xf numFmtId="0" fontId="0" fillId="0" borderId="119" xfId="0" applyBorder="1" applyAlignment="1">
      <alignment horizontal="center" vertical="top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 shrinkToFit="1"/>
    </xf>
    <xf numFmtId="0" fontId="9" fillId="2" borderId="120" xfId="0" applyFont="1" applyFill="1" applyBorder="1" applyAlignment="1" applyProtection="1">
      <alignment horizontal="center" vertical="center" wrapText="1"/>
      <protection locked="0"/>
    </xf>
    <xf numFmtId="0" fontId="1" fillId="4" borderId="121" xfId="0" applyFont="1" applyFill="1" applyBorder="1" applyAlignment="1" applyProtection="1">
      <alignment horizontal="center" vertical="top" wrapText="1"/>
      <protection locked="0"/>
    </xf>
    <xf numFmtId="0" fontId="0" fillId="0" borderId="105" xfId="0" applyBorder="1" applyAlignment="1" applyProtection="1">
      <alignment horizontal="center" vertical="top" wrapText="1"/>
      <protection locked="0"/>
    </xf>
    <xf numFmtId="0" fontId="1" fillId="4" borderId="122" xfId="0" applyFont="1" applyFill="1" applyBorder="1" applyAlignment="1" applyProtection="1">
      <alignment horizontal="center" vertical="top" wrapText="1"/>
      <protection locked="0"/>
    </xf>
    <xf numFmtId="0" fontId="1" fillId="4" borderId="124" xfId="0" applyFont="1" applyFill="1" applyBorder="1" applyAlignment="1" applyProtection="1">
      <alignment horizontal="center" vertical="top" wrapText="1"/>
      <protection locked="0"/>
    </xf>
    <xf numFmtId="0" fontId="0" fillId="0" borderId="126" xfId="0" applyBorder="1" applyAlignment="1" applyProtection="1">
      <alignment horizontal="center" vertical="top" wrapText="1"/>
      <protection locked="0"/>
    </xf>
    <xf numFmtId="0" fontId="0" fillId="0" borderId="127" xfId="0" applyBorder="1" applyAlignment="1" applyProtection="1">
      <alignment horizontal="center" vertical="top" wrapText="1"/>
      <protection locked="0"/>
    </xf>
    <xf numFmtId="0" fontId="0" fillId="3" borderId="128" xfId="0" applyFill="1" applyBorder="1" applyAlignment="1">
      <alignment horizontal="center" vertical="center" wrapText="1"/>
    </xf>
    <xf numFmtId="0" fontId="1" fillId="4" borderId="129" xfId="0" applyFont="1" applyFill="1" applyBorder="1" applyAlignment="1" applyProtection="1">
      <alignment horizontal="center" vertical="top" wrapText="1"/>
      <protection locked="0"/>
    </xf>
    <xf numFmtId="0" fontId="1" fillId="4" borderId="125" xfId="0" applyFont="1" applyFill="1" applyBorder="1" applyAlignment="1" applyProtection="1">
      <alignment horizontal="center" vertical="top" wrapText="1"/>
      <protection locked="0"/>
    </xf>
    <xf numFmtId="0" fontId="0" fillId="3" borderId="97" xfId="0" applyFill="1" applyBorder="1" applyAlignment="1" applyProtection="1">
      <alignment horizontal="center" vertical="top" wrapText="1"/>
      <protection locked="0"/>
    </xf>
    <xf numFmtId="0" fontId="0" fillId="3" borderId="105" xfId="0" applyFill="1" applyBorder="1" applyAlignment="1" applyProtection="1">
      <alignment horizontal="center" vertical="top" wrapText="1"/>
      <protection locked="0"/>
    </xf>
    <xf numFmtId="0" fontId="0" fillId="3" borderId="105" xfId="0" applyFill="1" applyBorder="1" applyAlignment="1">
      <alignment horizontal="center" vertical="top" wrapText="1"/>
    </xf>
    <xf numFmtId="0" fontId="0" fillId="3" borderId="10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11" fillId="3" borderId="22" xfId="0" applyNumberFormat="1" applyFont="1" applyFill="1" applyBorder="1" applyAlignment="1" applyProtection="1">
      <alignment horizontal="center" vertical="top" wrapText="1"/>
      <protection locked="0"/>
    </xf>
    <xf numFmtId="0" fontId="1" fillId="4" borderId="125" xfId="0" applyFont="1" applyFill="1" applyBorder="1" applyAlignment="1">
      <alignment horizontal="center" vertical="top" wrapText="1"/>
    </xf>
    <xf numFmtId="14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3" borderId="0" xfId="0" applyFill="1" applyAlignment="1">
      <alignment horizontal="center" vertical="top" wrapText="1"/>
    </xf>
    <xf numFmtId="0" fontId="0" fillId="3" borderId="125" xfId="0" applyFill="1" applyBorder="1" applyAlignment="1" applyProtection="1">
      <alignment horizontal="center" vertical="top" wrapText="1"/>
      <protection locked="0"/>
    </xf>
    <xf numFmtId="0" fontId="0" fillId="3" borderId="130" xfId="0" applyFill="1" applyBorder="1" applyAlignment="1">
      <alignment horizontal="center" vertical="center" wrapText="1"/>
    </xf>
    <xf numFmtId="0" fontId="0" fillId="0" borderId="108" xfId="0" applyBorder="1" applyAlignment="1" applyProtection="1">
      <alignment horizontal="left" vertical="center"/>
      <protection locked="0"/>
    </xf>
    <xf numFmtId="0" fontId="0" fillId="0" borderId="69" xfId="0" applyBorder="1" applyAlignment="1">
      <alignment horizontal="center" vertical="center" wrapText="1"/>
    </xf>
    <xf numFmtId="14" fontId="11" fillId="3" borderId="11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30" xfId="0" applyFont="1" applyFill="1" applyBorder="1" applyAlignment="1">
      <alignment horizontal="center" vertical="center" wrapText="1"/>
    </xf>
    <xf numFmtId="0" fontId="0" fillId="3" borderId="131" xfId="0" applyFill="1" applyBorder="1" applyAlignment="1" applyProtection="1">
      <alignment horizontal="center" vertical="top" wrapText="1"/>
      <protection locked="0"/>
    </xf>
    <xf numFmtId="0" fontId="0" fillId="3" borderId="132" xfId="0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11" fillId="0" borderId="125" xfId="0" applyFont="1" applyBorder="1" applyAlignment="1" applyProtection="1">
      <alignment horizontal="center" vertical="top" wrapText="1"/>
      <protection locked="0"/>
    </xf>
    <xf numFmtId="0" fontId="11" fillId="0" borderId="123" xfId="0" applyFont="1" applyBorder="1" applyAlignment="1" applyProtection="1">
      <alignment horizontal="center" vertical="top" wrapText="1"/>
      <protection locked="0"/>
    </xf>
    <xf numFmtId="0" fontId="1" fillId="4" borderId="133" xfId="0" applyFont="1" applyFill="1" applyBorder="1" applyAlignment="1">
      <alignment horizontal="center" vertical="center" wrapText="1"/>
    </xf>
    <xf numFmtId="0" fontId="1" fillId="4" borderId="134" xfId="0" applyFont="1" applyFill="1" applyBorder="1" applyAlignment="1" applyProtection="1">
      <alignment horizontal="center" vertical="top" wrapText="1"/>
      <protection locked="0"/>
    </xf>
    <xf numFmtId="0" fontId="1" fillId="4" borderId="135" xfId="0" applyFont="1" applyFill="1" applyBorder="1" applyAlignment="1" applyProtection="1">
      <alignment horizontal="center" vertical="top" wrapText="1"/>
      <protection locked="0"/>
    </xf>
    <xf numFmtId="0" fontId="1" fillId="4" borderId="136" xfId="0" applyFont="1" applyFill="1" applyBorder="1" applyAlignment="1" applyProtection="1">
      <alignment horizontal="center" vertical="top" wrapText="1"/>
      <protection locked="0"/>
    </xf>
    <xf numFmtId="0" fontId="1" fillId="4" borderId="137" xfId="0" applyFont="1" applyFill="1" applyBorder="1" applyAlignment="1">
      <alignment horizontal="center" vertical="center" wrapText="1"/>
    </xf>
    <xf numFmtId="0" fontId="1" fillId="4" borderId="138" xfId="0" applyFont="1" applyFill="1" applyBorder="1" applyAlignment="1">
      <alignment horizontal="center" vertical="center" wrapText="1"/>
    </xf>
    <xf numFmtId="0" fontId="11" fillId="3" borderId="129" xfId="0" applyFont="1" applyFill="1" applyBorder="1" applyAlignment="1" applyProtection="1">
      <alignment horizontal="center" vertical="top" wrapText="1"/>
      <protection locked="0"/>
    </xf>
    <xf numFmtId="1" fontId="11" fillId="3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1" fillId="4" borderId="7" xfId="0" applyFont="1" applyFill="1" applyBorder="1" applyAlignment="1">
      <alignment horizontal="center" vertical="top" shrinkToFit="1"/>
    </xf>
    <xf numFmtId="0" fontId="0" fillId="0" borderId="45" xfId="0" applyBorder="1" applyAlignment="1">
      <alignment horizontal="center" vertical="top" shrinkToFit="1"/>
    </xf>
    <xf numFmtId="0" fontId="0" fillId="0" borderId="72" xfId="0" applyBorder="1" applyAlignment="1">
      <alignment horizontal="center" vertical="top" shrinkToFit="1"/>
    </xf>
    <xf numFmtId="0" fontId="0" fillId="3" borderId="7" xfId="0" applyFill="1" applyBorder="1" applyAlignment="1">
      <alignment horizontal="center" vertical="top" shrinkToFit="1"/>
    </xf>
    <xf numFmtId="0" fontId="1" fillId="4" borderId="105" xfId="0" applyFont="1" applyFill="1" applyBorder="1" applyAlignment="1">
      <alignment horizontal="center" vertical="top" shrinkToFit="1"/>
    </xf>
    <xf numFmtId="0" fontId="11" fillId="3" borderId="69" xfId="0" applyFont="1" applyFill="1" applyBorder="1" applyAlignment="1">
      <alignment horizontal="center" vertical="top" shrinkToFit="1"/>
    </xf>
    <xf numFmtId="0" fontId="1" fillId="4" borderId="139" xfId="0" applyFont="1" applyFill="1" applyBorder="1" applyAlignment="1">
      <alignment horizontal="center" vertical="top" wrapText="1"/>
    </xf>
    <xf numFmtId="0" fontId="1" fillId="4" borderId="140" xfId="0" applyFont="1" applyFill="1" applyBorder="1" applyAlignment="1" applyProtection="1">
      <alignment horizontal="center" vertical="top" wrapText="1"/>
      <protection locked="0"/>
    </xf>
    <xf numFmtId="0" fontId="1" fillId="4" borderId="141" xfId="0" applyFont="1" applyFill="1" applyBorder="1" applyAlignment="1">
      <alignment horizontal="center" vertical="top" wrapText="1"/>
    </xf>
    <xf numFmtId="0" fontId="1" fillId="4" borderId="142" xfId="0" applyFont="1" applyFill="1" applyBorder="1" applyAlignment="1">
      <alignment horizontal="center" vertical="center" wrapText="1"/>
    </xf>
    <xf numFmtId="0" fontId="1" fillId="4" borderId="143" xfId="0" applyFont="1" applyFill="1" applyBorder="1" applyAlignment="1" applyProtection="1">
      <alignment horizontal="center" vertical="top" wrapText="1"/>
      <protection locked="0"/>
    </xf>
    <xf numFmtId="0" fontId="0" fillId="0" borderId="145" xfId="0" applyBorder="1" applyAlignment="1" applyProtection="1">
      <alignment horizontal="left" vertical="center"/>
      <protection locked="0"/>
    </xf>
    <xf numFmtId="0" fontId="1" fillId="4" borderId="144" xfId="0" applyFont="1" applyFill="1" applyBorder="1" applyAlignment="1" applyProtection="1">
      <alignment horizontal="center" vertical="top" wrapText="1"/>
      <protection locked="0"/>
    </xf>
    <xf numFmtId="0" fontId="1" fillId="4" borderId="116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right"/>
    </xf>
    <xf numFmtId="0" fontId="14" fillId="2" borderId="30" xfId="0" applyFont="1" applyFill="1" applyBorder="1" applyAlignment="1" applyProtection="1">
      <alignment horizontal="center" vertical="center" textRotation="90"/>
      <protection locked="0"/>
    </xf>
    <xf numFmtId="0" fontId="14" fillId="2" borderId="33" xfId="0" applyFont="1" applyFill="1" applyBorder="1" applyAlignment="1" applyProtection="1">
      <alignment horizontal="center" vertical="center" textRotation="90"/>
      <protection locked="0"/>
    </xf>
    <xf numFmtId="0" fontId="14" fillId="2" borderId="40" xfId="0" applyFont="1" applyFill="1" applyBorder="1" applyAlignment="1" applyProtection="1">
      <alignment horizontal="center" vertical="center" textRotation="90"/>
      <protection locked="0"/>
    </xf>
    <xf numFmtId="0" fontId="0" fillId="0" borderId="117" xfId="0" applyBorder="1" applyAlignment="1">
      <alignment horizontal="center" vertical="top"/>
    </xf>
    <xf numFmtId="0" fontId="0" fillId="0" borderId="118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8" borderId="54" xfId="0" applyFont="1" applyFill="1" applyBorder="1" applyAlignment="1" applyProtection="1">
      <alignment horizontal="center" vertical="center" wrapText="1"/>
      <protection locked="0"/>
    </xf>
    <xf numFmtId="0" fontId="3" fillId="8" borderId="44" xfId="0" applyFont="1" applyFill="1" applyBorder="1" applyAlignment="1" applyProtection="1">
      <alignment horizontal="center" vertical="center" wrapText="1"/>
      <protection locked="0"/>
    </xf>
    <xf numFmtId="0" fontId="3" fillId="8" borderId="21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46" xfId="0" applyFont="1" applyFill="1" applyBorder="1" applyAlignment="1" applyProtection="1">
      <alignment horizontal="center" vertical="center" wrapText="1"/>
      <protection locked="0"/>
    </xf>
    <xf numFmtId="0" fontId="17" fillId="2" borderId="52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2" borderId="53" xfId="0" applyFont="1" applyFill="1" applyBorder="1" applyAlignment="1" applyProtection="1">
      <alignment horizontal="center" vertical="center" wrapText="1"/>
      <protection locked="0"/>
    </xf>
    <xf numFmtId="0" fontId="17" fillId="2" borderId="56" xfId="0" applyFont="1" applyFill="1" applyBorder="1" applyAlignment="1" applyProtection="1">
      <alignment horizontal="center" vertical="center" wrapText="1"/>
      <protection locked="0"/>
    </xf>
    <xf numFmtId="0" fontId="17" fillId="2" borderId="55" xfId="0" applyFont="1" applyFill="1" applyBorder="1" applyAlignment="1" applyProtection="1">
      <alignment horizontal="center" vertical="center" wrapText="1"/>
      <protection locked="0"/>
    </xf>
    <xf numFmtId="0" fontId="17" fillId="2" borderId="5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8" fillId="2" borderId="66" xfId="0" applyFont="1" applyFill="1" applyBorder="1" applyAlignment="1" applyProtection="1">
      <alignment horizontal="center" vertical="center" textRotation="255"/>
      <protection locked="0"/>
    </xf>
    <xf numFmtId="0" fontId="8" fillId="2" borderId="67" xfId="0" applyFont="1" applyFill="1" applyBorder="1" applyAlignment="1" applyProtection="1">
      <alignment horizontal="center" vertical="center" textRotation="255"/>
      <protection locked="0"/>
    </xf>
    <xf numFmtId="0" fontId="8" fillId="2" borderId="77" xfId="0" applyFont="1" applyFill="1" applyBorder="1" applyAlignment="1" applyProtection="1">
      <alignment horizontal="center" vertical="center" textRotation="255"/>
      <protection locked="0"/>
    </xf>
    <xf numFmtId="0" fontId="16" fillId="9" borderId="54" xfId="0" applyFont="1" applyFill="1" applyBorder="1" applyAlignment="1" applyProtection="1">
      <alignment horizontal="center" vertical="center" wrapText="1"/>
      <protection locked="0"/>
    </xf>
    <xf numFmtId="0" fontId="16" fillId="9" borderId="44" xfId="0" applyFont="1" applyFill="1" applyBorder="1" applyAlignment="1" applyProtection="1">
      <alignment horizontal="center" vertical="center" wrapText="1"/>
      <protection locked="0"/>
    </xf>
    <xf numFmtId="0" fontId="16" fillId="9" borderId="21" xfId="0" applyFont="1" applyFill="1" applyBorder="1" applyAlignment="1" applyProtection="1">
      <alignment horizontal="center" vertical="center" wrapText="1"/>
      <protection locked="0"/>
    </xf>
    <xf numFmtId="0" fontId="16" fillId="10" borderId="54" xfId="0" applyFont="1" applyFill="1" applyBorder="1" applyAlignment="1" applyProtection="1">
      <alignment horizontal="center" vertical="center" wrapText="1"/>
      <protection locked="0"/>
    </xf>
    <xf numFmtId="0" fontId="16" fillId="10" borderId="44" xfId="0" applyFont="1" applyFill="1" applyBorder="1" applyAlignment="1" applyProtection="1">
      <alignment horizontal="center" vertical="center" wrapText="1"/>
      <protection locked="0"/>
    </xf>
    <xf numFmtId="0" fontId="16" fillId="10" borderId="12" xfId="0" applyFont="1" applyFill="1" applyBorder="1" applyAlignment="1" applyProtection="1">
      <alignment horizontal="center" vertical="center" wrapText="1"/>
      <protection locked="0"/>
    </xf>
    <xf numFmtId="0" fontId="16" fillId="6" borderId="49" xfId="0" applyFont="1" applyFill="1" applyBorder="1" applyAlignment="1" applyProtection="1">
      <alignment horizontal="center" vertical="center"/>
      <protection locked="0"/>
    </xf>
    <xf numFmtId="0" fontId="16" fillId="6" borderId="29" xfId="0" applyFont="1" applyFill="1" applyBorder="1" applyAlignment="1" applyProtection="1">
      <alignment horizontal="center" vertical="center"/>
      <protection locked="0"/>
    </xf>
    <xf numFmtId="0" fontId="16" fillId="5" borderId="49" xfId="0" applyFont="1" applyFill="1" applyBorder="1" applyAlignment="1" applyProtection="1">
      <alignment horizontal="center" vertical="center" wrapText="1"/>
      <protection locked="0"/>
    </xf>
    <xf numFmtId="0" fontId="16" fillId="5" borderId="29" xfId="0" applyFont="1" applyFill="1" applyBorder="1" applyAlignment="1" applyProtection="1">
      <alignment horizontal="center" vertical="center" wrapText="1"/>
      <protection locked="0"/>
    </xf>
    <xf numFmtId="0" fontId="16" fillId="5" borderId="50" xfId="0" applyFont="1" applyFill="1" applyBorder="1" applyAlignment="1" applyProtection="1">
      <alignment horizontal="center" vertical="center" wrapText="1"/>
      <protection locked="0"/>
    </xf>
    <xf numFmtId="0" fontId="16" fillId="5" borderId="5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11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" fillId="0" borderId="76" xfId="0" applyFont="1" applyBorder="1" applyAlignment="1">
      <alignment horizontal="right"/>
    </xf>
    <xf numFmtId="0" fontId="16" fillId="5" borderId="81" xfId="0" applyFont="1" applyFill="1" applyBorder="1" applyAlignment="1" applyProtection="1">
      <alignment horizontal="center" vertical="center" wrapText="1"/>
      <protection locked="0"/>
    </xf>
    <xf numFmtId="0" fontId="16" fillId="5" borderId="82" xfId="0" applyFont="1" applyFill="1" applyBorder="1" applyAlignment="1" applyProtection="1">
      <alignment horizontal="center" vertical="center" wrapText="1"/>
      <protection locked="0"/>
    </xf>
    <xf numFmtId="0" fontId="16" fillId="5" borderId="83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0" fontId="16" fillId="5" borderId="84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47" xfId="0" applyFont="1" applyFill="1" applyBorder="1" applyAlignment="1" applyProtection="1">
      <alignment horizontal="center" vertical="center" wrapText="1"/>
      <protection locked="0"/>
    </xf>
    <xf numFmtId="0" fontId="16" fillId="5" borderId="86" xfId="0" applyFont="1" applyFill="1" applyBorder="1" applyAlignment="1" applyProtection="1">
      <alignment horizontal="center" vertical="center" wrapText="1"/>
      <protection locked="0"/>
    </xf>
    <xf numFmtId="0" fontId="3" fillId="7" borderId="81" xfId="0" applyFont="1" applyFill="1" applyBorder="1" applyAlignment="1" applyProtection="1">
      <alignment horizontal="center" vertical="center" wrapText="1"/>
      <protection locked="0"/>
    </xf>
    <xf numFmtId="0" fontId="3" fillId="7" borderId="82" xfId="0" applyFont="1" applyFill="1" applyBorder="1" applyAlignment="1" applyProtection="1">
      <alignment horizontal="center" vertical="center" wrapText="1"/>
      <protection locked="0"/>
    </xf>
    <xf numFmtId="0" fontId="3" fillId="7" borderId="83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3" fillId="7" borderId="84" xfId="0" applyFont="1" applyFill="1" applyBorder="1" applyAlignment="1" applyProtection="1">
      <alignment horizontal="center" vertical="center" wrapText="1"/>
      <protection locked="0"/>
    </xf>
    <xf numFmtId="0" fontId="3" fillId="7" borderId="56" xfId="0" applyFont="1" applyFill="1" applyBorder="1" applyAlignment="1" applyProtection="1">
      <alignment horizontal="center" vertical="center" wrapText="1"/>
      <protection locked="0"/>
    </xf>
    <xf numFmtId="0" fontId="3" fillId="7" borderId="55" xfId="0" applyFont="1" applyFill="1" applyBorder="1" applyAlignment="1" applyProtection="1">
      <alignment horizontal="center" vertical="center" wrapText="1"/>
      <protection locked="0"/>
    </xf>
    <xf numFmtId="0" fontId="3" fillId="7" borderId="85" xfId="0" applyFont="1" applyFill="1" applyBorder="1" applyAlignment="1" applyProtection="1">
      <alignment horizontal="center" vertical="center" wrapText="1"/>
      <protection locked="0"/>
    </xf>
    <xf numFmtId="0" fontId="16" fillId="6" borderId="81" xfId="0" applyFont="1" applyFill="1" applyBorder="1" applyAlignment="1" applyProtection="1">
      <alignment horizontal="center" vertical="center"/>
      <protection locked="0"/>
    </xf>
    <xf numFmtId="0" fontId="16" fillId="6" borderId="82" xfId="0" applyFont="1" applyFill="1" applyBorder="1" applyAlignment="1" applyProtection="1">
      <alignment horizontal="center" vertical="center"/>
      <protection locked="0"/>
    </xf>
    <xf numFmtId="0" fontId="16" fillId="6" borderId="83" xfId="0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Alignment="1" applyProtection="1">
      <alignment horizontal="center" vertical="center"/>
      <protection locked="0"/>
    </xf>
    <xf numFmtId="0" fontId="16" fillId="6" borderId="84" xfId="0" applyFont="1" applyFill="1" applyBorder="1" applyAlignment="1" applyProtection="1">
      <alignment horizontal="center" vertical="center"/>
      <protection locked="0"/>
    </xf>
    <xf numFmtId="0" fontId="16" fillId="6" borderId="56" xfId="0" applyFont="1" applyFill="1" applyBorder="1" applyAlignment="1" applyProtection="1">
      <alignment horizontal="center" vertical="center"/>
      <protection locked="0"/>
    </xf>
    <xf numFmtId="0" fontId="16" fillId="6" borderId="55" xfId="0" applyFont="1" applyFill="1" applyBorder="1" applyAlignment="1" applyProtection="1">
      <alignment horizontal="center" vertical="center"/>
      <protection locked="0"/>
    </xf>
    <xf numFmtId="0" fontId="16" fillId="6" borderId="8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99"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0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b/>
        <i val="0"/>
        <color theme="0"/>
      </font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theme="0"/>
      </font>
      <fill>
        <gradientFill degree="45">
          <stop position="0">
            <color theme="9" tint="-0.49803155613879818"/>
          </stop>
          <stop position="0.5">
            <color theme="9" tint="-0.25098422193060094"/>
          </stop>
          <stop position="1">
            <color theme="9" tint="-0.49803155613879818"/>
          </stop>
        </gradient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FF4F4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1C-409F-A4D2-1DFAF4C19FBD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9-4FA1-9854-6E5F14DBBB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9-4FA1-9854-6E5F14DBBBC1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="http://schemas.microsoft.com/office/drawing/2014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81C-409F-A4D2-1DFAF4C19FBD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09-4FA1-9854-6E5F14DBBBC1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09-4FA1-9854-6E5F14DBB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'Rel. Jan23'!$D$32:$D$40</c15:sqref>
                  </c15:fullRef>
                </c:ext>
              </c:extLst>
              <c:f>('Rel. Jan23'!$D$32,'Rel. Jan23'!$D$35,'Rel. Jan23'!$D$38)</c:f>
              <c:numCache>
                <c:formatCode>General</c:formatCode>
                <c:ptCount val="3"/>
                <c:pt idx="0">
                  <c:v>31</c:v>
                </c:pt>
                <c:pt idx="1">
                  <c:v>0</c:v>
                </c:pt>
                <c:pt idx="2">
                  <c:v>31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Jan23'!$D$32:$D$40</c15:sqref>
                  </c15:fullRef>
                </c:ext>
              </c:extLst>
              <c:f>('Rel. Jan23'!$D$32,'Rel. Jan23'!$D$35,'Rel. Jan23'!$D$38)</c:f>
              <c:numCache>
                <c:formatCode>General</c:formatCode>
                <c:ptCount val="3"/>
                <c:pt idx="0">
                  <c:v>31</c:v>
                </c:pt>
                <c:pt idx="1">
                  <c:v>0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9-4FA1-9854-6E5F14DBBBC1}"/>
            </c:ext>
          </c:extLst>
        </c:ser>
        <c:ser>
          <c:idx val="1"/>
          <c:order val="1"/>
          <c:tx>
            <c:v>Fiscalizações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'Rel. Jan23'!$D$32:$D$40</c15:sqref>
                  </c15:fullRef>
                </c:ext>
              </c:extLst>
              <c:f>('Rel. Jan23'!$D$32,'Rel. Jan23'!$D$35,'Rel. Jan23'!$D$38)</c:f>
              <c:numCache>
                <c:formatCode>General</c:formatCode>
                <c:ptCount val="3"/>
                <c:pt idx="0">
                  <c:v>31</c:v>
                </c:pt>
                <c:pt idx="1">
                  <c:v>0</c:v>
                </c:pt>
                <c:pt idx="2">
                  <c:v>31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Jan23'!$D$32:$D$40</c15:sqref>
                  </c15:fullRef>
                </c:ext>
              </c:extLst>
              <c:f>('Rel. Jan23'!$D$32,'Rel. Jan23'!$D$35,'Rel. Jan23'!$D$38)</c:f>
              <c:numCache>
                <c:formatCode>General</c:formatCode>
                <c:ptCount val="3"/>
                <c:pt idx="0">
                  <c:v>31</c:v>
                </c:pt>
                <c:pt idx="1">
                  <c:v>0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1C-409F-A4D2-1DFAF4C19F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1A-455A-8AC7-249F4313388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1A-455A-8AC7-249F4313388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1A-455A-8AC7-249F4313388B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11A-455A-8AC7-249F4313388B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11A-455A-8AC7-249F4313388B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11A-455A-8AC7-249F43133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Out23'!$A$32:$D$40</c15:sqref>
                  </c15:fullRef>
                </c:ext>
              </c:extLst>
              <c:f>('Rel. Out23'!$A$32:$D$32,'Rel. Out23'!$A$35:$D$35,'Rel. Out23'!$A$38:$D$38)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Out23'!$D$32:$D$40</c15:sqref>
                  </c15:fullRef>
                </c:ext>
              </c:extLst>
              <c:f>('Rel. Out23'!$D$32,'Rel. Out23'!$D$35,'Rel. Out23'!$D$38)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1A-455A-8AC7-249F4313388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Out23'!$A$32:$D$40</c15:sqref>
                  </c15:fullRef>
                </c:ext>
              </c:extLst>
              <c:f>('Rel. Out23'!$A$32:$D$32,'Rel. Out23'!$A$35:$D$35,'Rel. Out23'!$A$38:$D$38)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Out23'!$B$32:$B$40</c15:sqref>
                  </c15:fullRef>
                </c:ext>
              </c:extLst>
              <c:f>('Rel. Out23'!$B$32,'Rel. Out23'!$B$35,'Rel. Out23'!$B$38)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D11A-455A-8AC7-249F4313388B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Out23'!$A$32:$D$40</c15:sqref>
                  </c15:fullRef>
                </c:ext>
              </c:extLst>
              <c:f>('Rel. Out23'!$A$32:$D$32,'Rel. Out23'!$A$35:$D$35,'Rel. Out23'!$A$38:$D$38)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Out23'!$C$32:$C$40</c15:sqref>
                  </c15:fullRef>
                </c:ext>
              </c:extLst>
              <c:f>('Rel. Out23'!$C$32,'Rel. Out23'!$C$35,'Rel. Out23'!$C$38)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D11A-455A-8AC7-249F4313388B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Out23'!$A$32:$D$40</c15:sqref>
                  </c15:fullRef>
                </c:ext>
              </c:extLst>
              <c:f>('Rel. Out23'!$A$32:$D$32,'Rel. Out23'!$A$35:$D$35,'Rel. Out23'!$A$38:$D$38)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Out23'!$D$32:$D$40</c15:sqref>
                  </c15:fullRef>
                </c:ext>
              </c:extLst>
              <c:f>('Rel. Out23'!$D$32,'Rel. Out23'!$D$35,'Rel. Out23'!$D$38)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1A-455A-8AC7-249F431338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86-402A-940A-781EB44EDCD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86-402A-940A-781EB44EDCD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86-402A-940A-781EB44EDCDB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E86-402A-940A-781EB44EDCDB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E86-402A-940A-781EB44EDCDB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E86-402A-940A-781EB44ED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Nov23'!$A$32:$D$40</c15:sqref>
                  </c15:fullRef>
                </c:ext>
              </c:extLst>
              <c:f>('Rel. Nov23'!$A$32:$D$32,'Rel. Nov23'!$A$35:$D$35,'Rel. Nov23'!$A$38:$D$38)</c:f>
              <c:multiLvlStrCache>
                <c:ptCount val="3"/>
                <c:lvl>
                  <c:pt idx="0">
                    <c:v>29</c:v>
                  </c:pt>
                  <c:pt idx="1">
                    <c:v>0</c:v>
                  </c:pt>
                  <c:pt idx="2">
                    <c:v>29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Nov23'!$D$32:$D$40</c15:sqref>
                  </c15:fullRef>
                </c:ext>
              </c:extLst>
              <c:f>('Rel. Nov23'!$D$32,'Rel. Nov23'!$D$35,'Rel. Nov23'!$D$38)</c:f>
              <c:numCache>
                <c:formatCode>General</c:formatCode>
                <c:ptCount val="3"/>
                <c:pt idx="0">
                  <c:v>29</c:v>
                </c:pt>
                <c:pt idx="1">
                  <c:v>0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86-402A-940A-781EB44EDCD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Nov23'!$A$32:$D$40</c15:sqref>
                  </c15:fullRef>
                </c:ext>
              </c:extLst>
              <c:f>('Rel. Nov23'!$A$32:$D$32,'Rel. Nov23'!$A$35:$D$35,'Rel. Nov23'!$A$38:$D$38)</c:f>
              <c:multiLvlStrCache>
                <c:ptCount val="3"/>
                <c:lvl>
                  <c:pt idx="0">
                    <c:v>29</c:v>
                  </c:pt>
                  <c:pt idx="1">
                    <c:v>0</c:v>
                  </c:pt>
                  <c:pt idx="2">
                    <c:v>29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Nov23'!$B$32:$B$40</c15:sqref>
                  </c15:fullRef>
                </c:ext>
              </c:extLst>
              <c:f>('Rel. Nov23'!$B$32,'Rel. Nov23'!$B$35,'Rel. Nov23'!$B$38)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AE86-402A-940A-781EB44EDCDB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Nov23'!$A$32:$D$40</c15:sqref>
                  </c15:fullRef>
                </c:ext>
              </c:extLst>
              <c:f>('Rel. Nov23'!$A$32:$D$32,'Rel. Nov23'!$A$35:$D$35,'Rel. Nov23'!$A$38:$D$38)</c:f>
              <c:multiLvlStrCache>
                <c:ptCount val="3"/>
                <c:lvl>
                  <c:pt idx="0">
                    <c:v>29</c:v>
                  </c:pt>
                  <c:pt idx="1">
                    <c:v>0</c:v>
                  </c:pt>
                  <c:pt idx="2">
                    <c:v>29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Nov23'!$C$32:$C$40</c15:sqref>
                  </c15:fullRef>
                </c:ext>
              </c:extLst>
              <c:f>('Rel. Nov23'!$C$32,'Rel. Nov23'!$C$35,'Rel. Nov23'!$C$38)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AE86-402A-940A-781EB44EDCDB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Nov23'!$A$32:$D$40</c15:sqref>
                  </c15:fullRef>
                </c:ext>
              </c:extLst>
              <c:f>('Rel. Nov23'!$A$32:$D$32,'Rel. Nov23'!$A$35:$D$35,'Rel. Nov23'!$A$38:$D$38)</c:f>
              <c:multiLvlStrCache>
                <c:ptCount val="3"/>
                <c:lvl>
                  <c:pt idx="0">
                    <c:v>29</c:v>
                  </c:pt>
                  <c:pt idx="1">
                    <c:v>0</c:v>
                  </c:pt>
                  <c:pt idx="2">
                    <c:v>29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Nov23'!$D$32:$D$40</c15:sqref>
                  </c15:fullRef>
                </c:ext>
              </c:extLst>
              <c:f>('Rel. Nov23'!$D$32,'Rel. Nov23'!$D$35,'Rel. Nov23'!$D$38)</c:f>
              <c:numCache>
                <c:formatCode>General</c:formatCode>
                <c:ptCount val="3"/>
                <c:pt idx="0">
                  <c:v>29</c:v>
                </c:pt>
                <c:pt idx="1">
                  <c:v>0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86-402A-940A-781EB44EDC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3D-4949-84EF-1FDDB6CEA73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3D-4949-84EF-1FDDB6CEA73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3D-4949-84EF-1FDDB6CEA735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3D-4949-84EF-1FDDB6CEA735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3D-4949-84EF-1FDDB6CEA735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3D-4949-84EF-1FDDB6CEA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Jul23'!$A$32:$C$40</c15:sqref>
                  </c15:fullRef>
                </c:ext>
              </c:extLst>
              <c:f>('Rel. Jul23'!$A$32:$C$32,'Rel. Jul23'!$A$35:$C$35,'Rel. Jul23'!$A$38:$C$38)</c:f>
              <c:multiLvlStrCache>
                <c:ptCount val="3"/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Dez23'!$D$32:$D$40</c15:sqref>
                  </c15:fullRef>
                </c:ext>
              </c:extLst>
              <c:f>('Rel. Dez23'!$D$32,'Rel. Dez23'!$D$35,'Rel. Dez23'!$D$38)</c:f>
              <c:numCache>
                <c:formatCode>General</c:formatCode>
                <c:ptCount val="3"/>
                <c:pt idx="0">
                  <c:v>31</c:v>
                </c:pt>
                <c:pt idx="1">
                  <c:v>0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3D-4949-84EF-1FDDB6CEA7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46314443612435"/>
          <c:y val="0.11815321743338406"/>
          <c:w val="0.58820752875375726"/>
          <c:h val="0.78754506979695238"/>
        </c:manualLayout>
      </c:layout>
      <c:pieChart>
        <c:varyColors val="1"/>
        <c:ser>
          <c:idx val="0"/>
          <c:order val="0"/>
          <c:tx>
            <c:v>Fiscalizações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9-4FA1-9854-6E5F14DBBBC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9-4FA1-9854-6E5F14DBBBC1}"/>
              </c:ext>
            </c:extLst>
          </c:dPt>
          <c:dLbls>
            <c:dLbl>
              <c:idx val="0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09-4FA1-9854-6E5F14DBBBC1}"/>
                </c:ext>
              </c:extLst>
            </c:dLbl>
            <c:dLbl>
              <c:idx val="1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09-4FA1-9854-6E5F14DBB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'Rel. Fev23 '!$D$32:$D$40</c15:sqref>
                  </c15:fullRef>
                </c:ext>
              </c:extLst>
              <c:f>('Rel. Fev23 '!$D$35,'Rel. Fev23 '!$D$38)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Fev23 '!$D$32:$D$40</c15:sqref>
                  </c15:fullRef>
                </c:ext>
              </c:extLst>
              <c:f>('Rel. Fev23 '!$D$35,'Rel. Fev23 '!$D$38)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'Rel. Fev23 '!$D$32</c15:sqref>
                  <c15:spPr xmlns:c15="http://schemas.microsoft.com/office/drawing/2012/chart">
                    <a:solidFill>
                      <a:srgbClr val="FFC00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-1"/>
                    <c:layout>
                      <c:manualLayout>
                        <c:x val="-0.24742680849104398"/>
                        <c:y val="-1.3220896320549076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B4CEE31-E49E-4A0A-8128-D976D6312B4F}" type="VALUE">
                            <a:rPr lang="en-US" sz="2000" b="1">
                              <a:solidFill>
                                <a:sysClr val="windowText" lastClr="000000"/>
                              </a:solidFill>
                            </a:rPr>
                            <a:pPr/>
                            <a:t>[]</a:t>
                          </a:fld>
                          <a:endParaRPr/>
                        </a:p>
                      </c:rich>
                    </c:tx>
                    <c:dLblPos val="bestFi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85A9-419B-9A60-8923CCE5E23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4C09-4FA1-9854-6E5F14DBB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Fiscalizações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3C-4028-93F4-835353C8722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3C-4028-93F4-835353C87225}"/>
              </c:ext>
            </c:extLst>
          </c:dPt>
          <c:dLbls>
            <c:dLbl>
              <c:idx val="0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23C-4028-93F4-835353C87225}"/>
                </c:ext>
              </c:extLst>
            </c:dLbl>
            <c:dLbl>
              <c:idx val="1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23C-4028-93F4-835353C872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Mar23'!$A$32:$C$40</c15:sqref>
                  </c15:fullRef>
                </c:ext>
              </c:extLst>
              <c:f>('Rel. Mar23'!$A$35:$C$35,'Rel. Mar23'!$A$38:$C$38)</c:f>
              <c:multiLvlStrCache>
                <c:ptCount val="2"/>
                <c:lvl/>
                <c:lvl/>
                <c:lvl>
                  <c:pt idx="0">
                    <c:v>Realizadas</c:v>
                  </c:pt>
                  <c:pt idx="1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Mar23'!$D$32:$D$40</c15:sqref>
                  </c15:fullRef>
                </c:ext>
              </c:extLst>
              <c:f>('Rel. Mar23'!$D$35,'Rel. Mar23'!$D$38)</c:f>
              <c:numCache>
                <c:formatCode>General</c:formatCode>
                <c:ptCount val="2"/>
                <c:pt idx="0">
                  <c:v>0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C-4028-93F4-835353C872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23-4D41-BCA9-5AB673544F7C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9-4FA1-9854-6E5F14DBBB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9-4FA1-9854-6E5F14DBBBC1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723-4D41-BCA9-5AB673544F7C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09-4FA1-9854-6E5F14DBBBC1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09-4FA1-9854-6E5F14DBB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Abr23'!$A$32:$C$40</c15:sqref>
                  </c15:fullRef>
                </c:ext>
              </c:extLst>
              <c:f>('Rel. Abr23'!$A$32:$C$32,'Rel. Abr23'!$A$35:$C$35,'Rel. Abr23'!$A$38:$C$38)</c:f>
              <c:multiLvlStrCache>
                <c:ptCount val="3"/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Abr23'!$D$32:$D$40</c15:sqref>
                  </c15:fullRef>
                </c:ext>
              </c:extLst>
              <c:f>('Rel. Abr23'!$D$32,'Rel. Abr23'!$D$35,'Rel. Abr23'!$D$38)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9-4FA1-9854-6E5F14DBB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9-4FA1-9854-6E5F14DBBBC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9-4FA1-9854-6E5F14DBBBC1}"/>
              </c:ext>
            </c:extLst>
          </c:dPt>
          <c:dLbls>
            <c:dLbl>
              <c:idx val="0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09-4FA1-9854-6E5F14DBBBC1}"/>
                </c:ext>
              </c:extLst>
            </c:dLbl>
            <c:dLbl>
              <c:idx val="1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09-4FA1-9854-6E5F14DBB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[2]Rel!$A$32:$A$40</c:f>
              <c:strCache>
                <c:ptCount val="9"/>
              </c:strCache>
            </c:strRef>
          </c:cat>
          <c:val>
            <c:numRef>
              <c:f>[2]Rel!$D$32:$D$40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4C09-4FA1-9854-6E5F14DBB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03-4F6B-BCAF-95CE4551C85D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9-4FA1-9854-6E5F14DBBB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9-4FA1-9854-6E5F14DBBBC1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603-4F6B-BCAF-95CE4551C85D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09-4FA1-9854-6E5F14DBBBC1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09-4FA1-9854-6E5F14DBB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Jun23'!$A$32:$C$40</c15:sqref>
                  </c15:fullRef>
                </c:ext>
              </c:extLst>
              <c:f>('Rel. Jun23'!$A$32:$C$32,'Rel. Jun23'!$A$35:$C$35,'Rel. Jun23'!$A$38:$C$38)</c:f>
              <c:multiLvlStrCache>
                <c:ptCount val="3"/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Jun23'!$D$32:$D$40</c15:sqref>
                  </c15:fullRef>
                </c:ext>
              </c:extLst>
              <c:f>('Rel. Jun23'!$D$32,'Rel. Jun23'!$D$35,'Rel. Jun23'!$D$38)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9-4FA1-9854-6E5F14DBB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CC-4E60-A756-769714F6B8FE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9-4FA1-9854-6E5F14DBBB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9-4FA1-9854-6E5F14DBBBC1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ACC-4E60-A756-769714F6B8FE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09-4FA1-9854-6E5F14DBBBC1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09-4FA1-9854-6E5F14DBB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Jul23'!$A$32:$C$40</c15:sqref>
                  </c15:fullRef>
                </c:ext>
              </c:extLst>
              <c:f>('Rel. Jul23'!$A$32:$C$32,'Rel. Jul23'!$A$35:$C$35,'Rel. Jul23'!$A$38:$C$38)</c:f>
              <c:multiLvlStrCache>
                <c:ptCount val="3"/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Jul23'!$D$32:$D$40</c15:sqref>
                  </c15:fullRef>
                </c:ext>
              </c:extLst>
              <c:f>('Rel. Jul23'!$D$32,'Rel. Jul23'!$D$35,'Rel. Jul23'!$D$38)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9-4FA1-9854-6E5F14DBB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7-43CC-BD5C-8AF8D9BCBA7C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09-4FA1-9854-6E5F14DBBB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09-4FA1-9854-6E5F14DBBBC1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3E7-43CC-BD5C-8AF8D9BCBA7C}"/>
                </c:ext>
              </c:extLst>
            </c:dLbl>
            <c:dLbl>
              <c:idx val="1"/>
              <c:layout>
                <c:manualLayout>
                  <c:x val="3.8072059174421434E-2"/>
                  <c:y val="-0.16879831881479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09-4FA1-9854-6E5F14DBBBC1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09-4FA1-9854-6E5F14DBB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Ago23'!$A$32:$C$40</c15:sqref>
                  </c15:fullRef>
                </c:ext>
              </c:extLst>
              <c:f>('Rel. Ago23'!$A$32:$C$32,'Rel. Ago23'!$A$35:$C$35,'Rel. Ago23'!$A$38:$C$38)</c:f>
              <c:multiLvlStrCache>
                <c:ptCount val="3"/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Ago23'!$D$32:$D$40</c15:sqref>
                  </c15:fullRef>
                </c:ext>
              </c:extLst>
              <c:f>('Rel. Ago23'!$D$32,'Rel. Ago23'!$D$35,'Rel. Ago23'!$D$38)</c:f>
              <c:numCache>
                <c:formatCode>General</c:formatCode>
                <c:ptCount val="3"/>
                <c:pt idx="0">
                  <c:v>31</c:v>
                </c:pt>
                <c:pt idx="1">
                  <c:v>0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9-4FA1-9854-6E5F14DBB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E1-47C0-836E-4AC60B91D9F2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E1-47C0-836E-4AC60B91D9F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E1-47C0-836E-4AC60B91D9F2}"/>
              </c:ext>
            </c:extLst>
          </c:dPt>
          <c:dLbls>
            <c:dLbl>
              <c:idx val="0"/>
              <c:layout>
                <c:manualLayout>
                  <c:x val="-0.24742680849104398"/>
                  <c:y val="-1.3220896320549076E-2"/>
                </c:manualLayout>
              </c:layout>
              <c:tx>
                <c:rich>
                  <a:bodyPr/>
                  <a:lstStyle/>
                  <a:p>
                    <a:fld id="{BB4CEE31-E49E-4A0A-8128-D976D6312B4F}" type="VALUE">
                      <a:rPr lang="en-US" sz="2000" b="1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2E1-47C0-836E-4AC60B91D9F2}"/>
                </c:ext>
              </c:extLst>
            </c:dLbl>
            <c:dLbl>
              <c:idx val="1"/>
              <c:layout>
                <c:manualLayout>
                  <c:x val="-0.14219214710400468"/>
                  <c:y val="-0.26182145906460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9E937A-13EB-4001-A88D-F2A6BC1BE6A3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2E1-47C0-836E-4AC60B91D9F2}"/>
                </c:ext>
              </c:extLst>
            </c:dLbl>
            <c:dLbl>
              <c:idx val="2"/>
              <c:layout>
                <c:manualLayout>
                  <c:x val="0.14639616971421454"/>
                  <c:y val="0.12515668975113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2ADD7A-1C0B-49A3-8749-8C158141446D}" type="VALUE">
                      <a:rPr lang="en-US" sz="2000" b="1" baseline="0">
                        <a:ln>
                          <a:solidFill>
                            <a:schemeClr val="tx1"/>
                          </a:solidFill>
                        </a:ln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ln>
                            <a:solidFill>
                              <a:schemeClr val="tx1"/>
                            </a:solidFill>
                          </a:ln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2E1-47C0-836E-4AC60B91D9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Set23'!$A$32:$D$40</c15:sqref>
                  </c15:fullRef>
                </c:ext>
              </c:extLst>
              <c:f>('Rel. Set23'!$A$32:$D$32,'Rel. Set23'!$A$35:$D$35,'Rel. Set23'!$A$38:$D$38)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Set23'!$D$32:$D$40</c15:sqref>
                  </c15:fullRef>
                </c:ext>
              </c:extLst>
              <c:f>('Rel. Set23'!$D$32,'Rel. Set23'!$D$35,'Rel. Set23'!$D$38)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E1-47C0-836E-4AC60B91D9F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Set23'!$A$32:$D$40</c15:sqref>
                  </c15:fullRef>
                </c:ext>
              </c:extLst>
              <c:f>('Rel. Set23'!$A$32:$D$32,'Rel. Set23'!$A$35:$D$35,'Rel. Set23'!$A$38:$D$38)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Set23'!$B$32:$B$40</c15:sqref>
                  </c15:fullRef>
                </c:ext>
              </c:extLst>
              <c:f>('Rel. Set23'!$B$32,'Rel. Set23'!$B$35,'Rel. Set23'!$B$38)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22E1-47C0-836E-4AC60B91D9F2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Set23'!$A$32:$D$40</c15:sqref>
                  </c15:fullRef>
                </c:ext>
              </c:extLst>
              <c:f>('Rel. Set23'!$A$32:$D$32,'Rel. Set23'!$A$35:$D$35,'Rel. Set23'!$A$38:$D$38)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Set23'!$C$32:$C$40</c15:sqref>
                  </c15:fullRef>
                </c:ext>
              </c:extLst>
              <c:f>('Rel. Set23'!$C$32,'Rel. Set23'!$C$35,'Rel. Set23'!$C$38)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22E1-47C0-836E-4AC60B91D9F2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'Rel. Set23'!$A$32:$D$40</c15:sqref>
                  </c15:fullRef>
                </c:ext>
              </c:extLst>
              <c:f>('Rel. Set23'!$A$32:$D$32,'Rel. Set23'!$A$35:$D$35,'Rel. Set23'!$A$38:$D$38)</c:f>
              <c:multiLvlStrCache>
                <c:ptCount val="3"/>
                <c:lvl>
                  <c:pt idx="0">
                    <c:v>30</c:v>
                  </c:pt>
                  <c:pt idx="1">
                    <c:v>0</c:v>
                  </c:pt>
                  <c:pt idx="2">
                    <c:v>30</c:v>
                  </c:pt>
                </c:lvl>
                <c:lvl/>
                <c:lvl/>
                <c:lvl>
                  <c:pt idx="0">
                    <c:v>Planejadas</c:v>
                  </c:pt>
                  <c:pt idx="1">
                    <c:v>Realizadas</c:v>
                  </c:pt>
                  <c:pt idx="2">
                    <c:v>Não Realizadas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'Rel. Set23'!$D$32:$D$40</c15:sqref>
                  </c15:fullRef>
                </c:ext>
              </c:extLst>
              <c:f>('Rel. Set23'!$D$32,'Rel. Set23'!$D$35,'Rel. Set23'!$D$38)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E1-47C0-836E-4AC60B91D9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25" footer="0.3149606200000002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408213</xdr:colOff>
      <xdr:row>1</xdr:row>
      <xdr:rowOff>102054</xdr:rowOff>
    </xdr:from>
    <xdr:to>
      <xdr:col>13</xdr:col>
      <xdr:colOff>149678</xdr:colOff>
      <xdr:row>31</xdr:row>
      <xdr:rowOff>27213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8213" y="292554"/>
          <a:ext cx="7666265" cy="5640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BR" sz="36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pt-BR" sz="36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3600" b="1" u="sng">
              <a:solidFill>
                <a:schemeClr val="accent1">
                  <a:lumMod val="50000"/>
                </a:schemeClr>
              </a:solidFill>
            </a:rPr>
            <a:t>PLANO</a:t>
          </a:r>
          <a:r>
            <a:rPr lang="pt-BR" sz="3600" b="1" u="sng" baseline="0">
              <a:solidFill>
                <a:schemeClr val="accent1">
                  <a:lumMod val="50000"/>
                </a:schemeClr>
              </a:solidFill>
            </a:rPr>
            <a:t> ANUAL DE FISCALIZAÇÃO (PAF)</a:t>
          </a:r>
        </a:p>
        <a:p>
          <a:pPr algn="ctr"/>
          <a:endParaRPr lang="pt-BR" sz="3600" b="1" u="sng" baseline="0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3600" b="1" baseline="0">
              <a:solidFill>
                <a:schemeClr val="accent1">
                  <a:lumMod val="50000"/>
                </a:schemeClr>
              </a:solidFill>
            </a:rPr>
            <a:t>PORTO DE ANGRA DOS REIS</a:t>
          </a:r>
        </a:p>
        <a:p>
          <a:pPr algn="ctr"/>
          <a:r>
            <a:rPr lang="pt-BR" sz="3600" b="1" baseline="0">
              <a:solidFill>
                <a:schemeClr val="accent1">
                  <a:lumMod val="50000"/>
                </a:schemeClr>
              </a:solidFill>
            </a:rPr>
            <a:t>2023</a:t>
          </a:r>
          <a:endParaRPr lang="pt-BR" sz="3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oneCellAnchor>
    <xdr:from>
      <xdr:col>26</xdr:col>
      <xdr:colOff>489857</xdr:colOff>
      <xdr:row>9</xdr:row>
      <xdr:rowOff>13607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39457" y="1728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408215</xdr:colOff>
      <xdr:row>34</xdr:row>
      <xdr:rowOff>176893</xdr:rowOff>
    </xdr:from>
    <xdr:to>
      <xdr:col>13</xdr:col>
      <xdr:colOff>149680</xdr:colOff>
      <xdr:row>64</xdr:row>
      <xdr:rowOff>102052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8215" y="6653893"/>
          <a:ext cx="7701644" cy="5640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2000" b="1" u="sng">
              <a:solidFill>
                <a:schemeClr val="accent1">
                  <a:lumMod val="50000"/>
                </a:schemeClr>
              </a:solidFill>
            </a:rPr>
            <a:t>Ferramentas/ Recursos disponíveis para Fiscalização:</a:t>
          </a:r>
        </a:p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Equipamento de Proteção individual (EPI)</a:t>
          </a: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Máquina fotográfica</a:t>
          </a:r>
          <a:endParaRPr lang="pt-BR" sz="1800" b="0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68036</xdr:colOff>
      <xdr:row>0</xdr:row>
      <xdr:rowOff>68036</xdr:rowOff>
    </xdr:from>
    <xdr:to>
      <xdr:col>27</xdr:col>
      <xdr:colOff>421822</xdr:colOff>
      <xdr:row>32</xdr:row>
      <xdr:rowOff>32107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218457" y="68036"/>
          <a:ext cx="7674123" cy="6128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ESTRUTURAL E CONSERVAÇÃO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Máquinas e equipamentos;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Eletricidade (estrutura e serviço);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Água (encanamento e serviço);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Piso/pavimentação;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Cabeço;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Defensa;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 de passagem;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Vegetação;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Cercas limítrofes;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Construção ou Reforma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Verificar se há alguma construção ou reforma sendo realizada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 pontos a serem conserto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Telhado;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Calhas;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Telhas;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Janelas;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Caneletas;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 Dágua.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TRÂNSITO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Sinalização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as condições de sinalização do trânsito em geral;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Estacionamento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 se áreas públicas estão sendo usadas conforme regulamento.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PROCEDIMENTO OPERACIONAL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Carga Perigosa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as cargas perigosas estão acondicionadas dentro das regras vigentes (auxílio da equipe de Segurança do Trabalho);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Armazenamento de Carga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existe carga armazenada em local inapropriado.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pt-BR" sz="1800" b="0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64213</xdr:colOff>
      <xdr:row>33</xdr:row>
      <xdr:rowOff>166490</xdr:rowOff>
    </xdr:from>
    <xdr:to>
      <xdr:col>27</xdr:col>
      <xdr:colOff>417999</xdr:colOff>
      <xdr:row>63</xdr:row>
      <xdr:rowOff>45737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214634" y="6523625"/>
          <a:ext cx="7674123" cy="5658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2"/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FALTA DE AUTORIZAÇÃO: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Reparo;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Transporte resíduo;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Mergulho;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Bombeamento.</a:t>
          </a:r>
        </a:p>
        <a:p>
          <a:pPr lvl="1"/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UTILIZAÇÃO DE ÁREA PÚBLICA SEM AUTORIZAÇÃO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pt-BR" sz="1800" b="0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584080</xdr:colOff>
      <xdr:row>3</xdr:row>
      <xdr:rowOff>17971</xdr:rowOff>
    </xdr:from>
    <xdr:to>
      <xdr:col>3</xdr:col>
      <xdr:colOff>596094</xdr:colOff>
      <xdr:row>10</xdr:row>
      <xdr:rowOff>52428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584080" y="584079"/>
          <a:ext cx="1979915" cy="1355377"/>
        </a:xfrm>
        <a:prstGeom prst="rect">
          <a:avLst/>
        </a:prstGeom>
      </xdr:spPr>
    </xdr:pic>
    <xdr:clientData/>
  </xdr:twoCellAnchor>
  <xdr:twoCellAnchor>
    <xdr:from>
      <xdr:col>0</xdr:col>
      <xdr:colOff>374579</xdr:colOff>
      <xdr:row>65</xdr:row>
      <xdr:rowOff>192640</xdr:rowOff>
    </xdr:from>
    <xdr:to>
      <xdr:col>13</xdr:col>
      <xdr:colOff>160534</xdr:colOff>
      <xdr:row>97</xdr:row>
      <xdr:rowOff>139128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4579" y="12714269"/>
          <a:ext cx="7716320" cy="6110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2"/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sng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Parâmetros da Fiscalização: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2000" b="1" i="0" u="sng" strike="noStrike" kern="0" cap="none" spc="0" normalizeH="0" baseline="0" noProof="0">
            <a:ln>
              <a:noFill/>
            </a:ln>
            <a:solidFill>
              <a:srgbClr val="5B9BD5">
                <a:lumMod val="50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- A fiscalização dos portos da CDRJ é realizada com base no Manual de Fiscalização Integrado. Instrução Normativa n° IN.DIRGEP.16.001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- As fiscalizações deverão ser realizadas diariamente.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- As fiscalizações são realizadas em todo o Porto, compreendendo o arrendamento.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400" b="1" i="0" u="sng" strike="noStrike" kern="0" cap="none" spc="0" normalizeH="0" baseline="0" noProof="0">
            <a:ln>
              <a:noFill/>
            </a:ln>
            <a:solidFill>
              <a:srgbClr val="5B9BD5">
                <a:lumMod val="50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Guia Orientador da Fiscalização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LIMPEZA: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Acúmulo líquido;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Acúmulo Sólido ;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Fuga de resíduos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Verificar se há fuga de material na operação (carga ou descarga) e nas pilhas de material nos pátios;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Descarte de Resíduo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Verificar se o descarte de Resíduo está sendo efetuado de forma segura e dentro das especificações técnicas (Obras e etc.).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SEGURANÇA DA OPERAÇÃO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Extintores &amp; Hidrantes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(auxílio da equipe de Segurança do Trabalho);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Sinalização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Verificar se as sinalizações corretas estão sendo utilizadas de maneira adequada, e em boas condições de uso;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EPI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Verificar se estão utilizando os EPIs necessários e maneira correta; </a:t>
          </a:r>
          <a:endParaRPr kumimoji="0" lang="pt-B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Operador Portuário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Verificar se a operação está sendo realizada por Operador Portuário cadastrado.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pt-BR" sz="1800" b="0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20</xdr:row>
      <xdr:rowOff>0</xdr:rowOff>
    </xdr:from>
    <xdr:to>
      <xdr:col>8</xdr:col>
      <xdr:colOff>0</xdr:colOff>
      <xdr:row>28</xdr:row>
      <xdr:rowOff>95250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400050" y="4181475"/>
          <a:ext cx="10401300" cy="1571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381002</xdr:colOff>
      <xdr:row>28</xdr:row>
      <xdr:rowOff>85725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 rot="16200000">
          <a:off x="-590549" y="4772024"/>
          <a:ext cx="1562100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19050</xdr:colOff>
      <xdr:row>0</xdr:row>
      <xdr:rowOff>447674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866775" y="0"/>
          <a:ext cx="9191625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1</xdr:col>
      <xdr:colOff>28575</xdr:colOff>
      <xdr:row>16</xdr:row>
      <xdr:rowOff>171450</xdr:rowOff>
    </xdr:from>
    <xdr:to>
      <xdr:col>8</xdr:col>
      <xdr:colOff>28575</xdr:colOff>
      <xdr:row>20</xdr:row>
      <xdr:rowOff>2712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495300" y="3629025"/>
          <a:ext cx="10334625" cy="55516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1362075</xdr:colOff>
      <xdr:row>14</xdr:row>
      <xdr:rowOff>9525</xdr:rowOff>
    </xdr:from>
    <xdr:to>
      <xdr:col>7</xdr:col>
      <xdr:colOff>1371599</xdr:colOff>
      <xdr:row>17</xdr:row>
      <xdr:rowOff>21762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915025" y="3105150"/>
          <a:ext cx="4124324" cy="55516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39506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143000" cy="7824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26</xdr:row>
      <xdr:rowOff>28575</xdr:rowOff>
    </xdr:from>
    <xdr:to>
      <xdr:col>10</xdr:col>
      <xdr:colOff>123824</xdr:colOff>
      <xdr:row>41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0</xdr:row>
      <xdr:rowOff>257175</xdr:rowOff>
    </xdr:from>
    <xdr:to>
      <xdr:col>12</xdr:col>
      <xdr:colOff>590550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" y="257175"/>
          <a:ext cx="9667874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54741</xdr:colOff>
      <xdr:row>0</xdr:row>
      <xdr:rowOff>0</xdr:rowOff>
    </xdr:from>
    <xdr:to>
      <xdr:col>2</xdr:col>
      <xdr:colOff>645949</xdr:colOff>
      <xdr:row>0</xdr:row>
      <xdr:rowOff>1199167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54741" y="0"/>
          <a:ext cx="1751725" cy="11991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1113</xdr:rowOff>
    </xdr:from>
    <xdr:to>
      <xdr:col>8</xdr:col>
      <xdr:colOff>0</xdr:colOff>
      <xdr:row>20</xdr:row>
      <xdr:rowOff>2270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457200" y="3639663"/>
          <a:ext cx="9801225" cy="54408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371475</xdr:colOff>
      <xdr:row>20</xdr:row>
      <xdr:rowOff>0</xdr:rowOff>
    </xdr:from>
    <xdr:to>
      <xdr:col>7</xdr:col>
      <xdr:colOff>1524000</xdr:colOff>
      <xdr:row>28</xdr:row>
      <xdr:rowOff>66675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371475" y="4181475"/>
          <a:ext cx="9877425" cy="15430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381002</xdr:colOff>
      <xdr:row>28</xdr:row>
      <xdr:rowOff>76200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 rot="16200000">
          <a:off x="-585787" y="4767262"/>
          <a:ext cx="1552575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714375</xdr:colOff>
      <xdr:row>0</xdr:row>
      <xdr:rowOff>0</xdr:rowOff>
    </xdr:from>
    <xdr:to>
      <xdr:col>8</xdr:col>
      <xdr:colOff>0</xdr:colOff>
      <xdr:row>0</xdr:row>
      <xdr:rowOff>409575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152525" y="0"/>
          <a:ext cx="910590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6</xdr:col>
      <xdr:colOff>1371600</xdr:colOff>
      <xdr:row>14</xdr:row>
      <xdr:rowOff>9525</xdr:rowOff>
    </xdr:from>
    <xdr:to>
      <xdr:col>8</xdr:col>
      <xdr:colOff>1</xdr:colOff>
      <xdr:row>17</xdr:row>
      <xdr:rowOff>10682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8667750" y="3105150"/>
          <a:ext cx="1590676" cy="54408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1</xdr:row>
      <xdr:rowOff>171450</xdr:rowOff>
    </xdr:from>
    <xdr:to>
      <xdr:col>3</xdr:col>
      <xdr:colOff>1352550</xdr:colOff>
      <xdr:row>4</xdr:row>
      <xdr:rowOff>172607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457200" y="914400"/>
          <a:ext cx="4076700" cy="54408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1</xdr:row>
      <xdr:rowOff>26465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257299" cy="7694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771524</xdr:colOff>
      <xdr:row>26</xdr:row>
      <xdr:rowOff>28575</xdr:rowOff>
    </xdr:from>
    <xdr:to>
      <xdr:col>8</xdr:col>
      <xdr:colOff>342899</xdr:colOff>
      <xdr:row>41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0</xdr:row>
      <xdr:rowOff>257175</xdr:rowOff>
    </xdr:from>
    <xdr:to>
      <xdr:col>13</xdr:col>
      <xdr:colOff>9525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" y="257175"/>
          <a:ext cx="11172824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179690</xdr:colOff>
      <xdr:row>0</xdr:row>
      <xdr:rowOff>1152525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200025" y="0"/>
          <a:ext cx="1979915" cy="11525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17163</xdr:rowOff>
    </xdr:from>
    <xdr:to>
      <xdr:col>8</xdr:col>
      <xdr:colOff>4174</xdr:colOff>
      <xdr:row>20</xdr:row>
      <xdr:rowOff>18319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3181350" y="3655713"/>
          <a:ext cx="6862174" cy="544081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400050</xdr:colOff>
      <xdr:row>20</xdr:row>
      <xdr:rowOff>0</xdr:rowOff>
    </xdr:from>
    <xdr:to>
      <xdr:col>8</xdr:col>
      <xdr:colOff>0</xdr:colOff>
      <xdr:row>28</xdr:row>
      <xdr:rowOff>47625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400050" y="4181475"/>
          <a:ext cx="9639300" cy="1524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381002</xdr:colOff>
      <xdr:row>28</xdr:row>
      <xdr:rowOff>38100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 rot="16200000">
          <a:off x="-566737" y="4748212"/>
          <a:ext cx="1514475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400051</xdr:colOff>
      <xdr:row>0</xdr:row>
      <xdr:rowOff>9526</xdr:rowOff>
    </xdr:from>
    <xdr:to>
      <xdr:col>7</xdr:col>
      <xdr:colOff>1219201</xdr:colOff>
      <xdr:row>0</xdr:row>
      <xdr:rowOff>390526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838201" y="9526"/>
          <a:ext cx="90487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1</xdr:col>
      <xdr:colOff>10702</xdr:colOff>
      <xdr:row>2</xdr:row>
      <xdr:rowOff>0</xdr:rowOff>
    </xdr:from>
    <xdr:to>
      <xdr:col>7</xdr:col>
      <xdr:colOff>9525</xdr:colOff>
      <xdr:row>5</xdr:row>
      <xdr:rowOff>1156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448852" y="923925"/>
          <a:ext cx="8228423" cy="544081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32985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133475" cy="7759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26</xdr:row>
      <xdr:rowOff>28575</xdr:rowOff>
    </xdr:from>
    <xdr:to>
      <xdr:col>10</xdr:col>
      <xdr:colOff>123824</xdr:colOff>
      <xdr:row>41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3175</xdr:colOff>
      <xdr:row>0</xdr:row>
      <xdr:rowOff>257175</xdr:rowOff>
    </xdr:from>
    <xdr:to>
      <xdr:col>12</xdr:col>
      <xdr:colOff>968374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66800" y="257175"/>
          <a:ext cx="8140699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114301</xdr:colOff>
      <xdr:row>0</xdr:row>
      <xdr:rowOff>1</xdr:rowOff>
    </xdr:from>
    <xdr:to>
      <xdr:col>3</xdr:col>
      <xdr:colOff>19051</xdr:colOff>
      <xdr:row>1</xdr:row>
      <xdr:rowOff>45771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114301" y="1"/>
          <a:ext cx="1847850" cy="12649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18</xdr:row>
      <xdr:rowOff>35097</xdr:rowOff>
    </xdr:from>
    <xdr:to>
      <xdr:col>7</xdr:col>
      <xdr:colOff>1428751</xdr:colOff>
      <xdr:row>21</xdr:row>
      <xdr:rowOff>38635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485776" y="3673647"/>
          <a:ext cx="10267950" cy="546463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390525</xdr:colOff>
      <xdr:row>21</xdr:row>
      <xdr:rowOff>0</xdr:rowOff>
    </xdr:from>
    <xdr:to>
      <xdr:col>8</xdr:col>
      <xdr:colOff>0</xdr:colOff>
      <xdr:row>29</xdr:row>
      <xdr:rowOff>47625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390525" y="4181475"/>
          <a:ext cx="9648825" cy="1524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381002</xdr:colOff>
      <xdr:row>29</xdr:row>
      <xdr:rowOff>57150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/>
      </xdr:nvSpPr>
      <xdr:spPr>
        <a:xfrm rot="16200000">
          <a:off x="-576262" y="4757737"/>
          <a:ext cx="1533525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485970</xdr:colOff>
      <xdr:row>0</xdr:row>
      <xdr:rowOff>58316</xdr:rowOff>
    </xdr:from>
    <xdr:to>
      <xdr:col>8</xdr:col>
      <xdr:colOff>0</xdr:colOff>
      <xdr:row>0</xdr:row>
      <xdr:rowOff>505408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923342" y="58316"/>
          <a:ext cx="9107066" cy="447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1428750</xdr:colOff>
      <xdr:row>5</xdr:row>
      <xdr:rowOff>13063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447675" y="933450"/>
          <a:ext cx="1447800" cy="546463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622041</xdr:colOff>
      <xdr:row>0</xdr:row>
      <xdr:rowOff>725235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059413" cy="72523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27</xdr:row>
      <xdr:rowOff>123824</xdr:rowOff>
    </xdr:from>
    <xdr:to>
      <xdr:col>9</xdr:col>
      <xdr:colOff>171449</xdr:colOff>
      <xdr:row>41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682626</xdr:colOff>
      <xdr:row>0</xdr:row>
      <xdr:rowOff>257175</xdr:rowOff>
    </xdr:from>
    <xdr:to>
      <xdr:col>12</xdr:col>
      <xdr:colOff>1190625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016001" y="257175"/>
          <a:ext cx="8874124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828676</xdr:colOff>
      <xdr:row>0</xdr:row>
      <xdr:rowOff>1186725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361951" y="0"/>
          <a:ext cx="1733550" cy="11867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5439</xdr:colOff>
      <xdr:row>17</xdr:row>
      <xdr:rowOff>19049</xdr:rowOff>
    </xdr:from>
    <xdr:to>
      <xdr:col>8</xdr:col>
      <xdr:colOff>5443</xdr:colOff>
      <xdr:row>20</xdr:row>
      <xdr:rowOff>1157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443589" y="3657599"/>
          <a:ext cx="9601204" cy="525033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8</xdr:col>
      <xdr:colOff>0</xdr:colOff>
      <xdr:row>28</xdr:row>
      <xdr:rowOff>85725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466725" y="4181475"/>
          <a:ext cx="10325100" cy="15621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381002</xdr:colOff>
      <xdr:row>28</xdr:row>
      <xdr:rowOff>95250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 rot="16200000">
          <a:off x="-595312" y="4776787"/>
          <a:ext cx="1571625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571500</xdr:colOff>
      <xdr:row>0</xdr:row>
      <xdr:rowOff>114301</xdr:rowOff>
    </xdr:from>
    <xdr:to>
      <xdr:col>7</xdr:col>
      <xdr:colOff>1333500</xdr:colOff>
      <xdr:row>0</xdr:row>
      <xdr:rowOff>495300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1009650" y="114301"/>
          <a:ext cx="8991600" cy="380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0</xdr:col>
      <xdr:colOff>438149</xdr:colOff>
      <xdr:row>2</xdr:row>
      <xdr:rowOff>28575</xdr:rowOff>
    </xdr:from>
    <xdr:to>
      <xdr:col>5</xdr:col>
      <xdr:colOff>1343024</xdr:colOff>
      <xdr:row>5</xdr:row>
      <xdr:rowOff>29732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438149" y="952500"/>
          <a:ext cx="6829425" cy="54408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9526</xdr:colOff>
      <xdr:row>0</xdr:row>
      <xdr:rowOff>0</xdr:rowOff>
    </xdr:from>
    <xdr:to>
      <xdr:col>1</xdr:col>
      <xdr:colOff>714375</xdr:colOff>
      <xdr:row>1</xdr:row>
      <xdr:rowOff>39505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9526" y="0"/>
          <a:ext cx="1142999" cy="78245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257174</xdr:rowOff>
    </xdr:from>
    <xdr:to>
      <xdr:col>12</xdr:col>
      <xdr:colOff>2095501</xdr:colOff>
      <xdr:row>0</xdr:row>
      <xdr:rowOff>885825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336675" y="257174"/>
          <a:ext cx="10712451" cy="628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4</xdr:col>
      <xdr:colOff>171450</xdr:colOff>
      <xdr:row>26</xdr:row>
      <xdr:rowOff>133350</xdr:rowOff>
    </xdr:from>
    <xdr:to>
      <xdr:col>10</xdr:col>
      <xdr:colOff>95249</xdr:colOff>
      <xdr:row>41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581025</xdr:colOff>
      <xdr:row>1</xdr:row>
      <xdr:rowOff>127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104775" y="0"/>
          <a:ext cx="1781175" cy="1219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2958</xdr:colOff>
      <xdr:row>20</xdr:row>
      <xdr:rowOff>48911</xdr:rowOff>
    </xdr:from>
    <xdr:to>
      <xdr:col>0</xdr:col>
      <xdr:colOff>317283</xdr:colOff>
      <xdr:row>28</xdr:row>
      <xdr:rowOff>95250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16200000">
          <a:off x="-617529" y="4900503"/>
          <a:ext cx="15553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17009</xdr:colOff>
      <xdr:row>17</xdr:row>
      <xdr:rowOff>21585</xdr:rowOff>
    </xdr:from>
    <xdr:to>
      <xdr:col>8</xdr:col>
      <xdr:colOff>2382</xdr:colOff>
      <xdr:row>20</xdr:row>
      <xdr:rowOff>19680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59241" y="3678505"/>
          <a:ext cx="9569904" cy="533876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285751</xdr:colOff>
      <xdr:row>0</xdr:row>
      <xdr:rowOff>123825</xdr:rowOff>
    </xdr:from>
    <xdr:to>
      <xdr:col>7</xdr:col>
      <xdr:colOff>1447801</xdr:colOff>
      <xdr:row>0</xdr:row>
      <xdr:rowOff>571499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52476" y="123825"/>
          <a:ext cx="1002030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 editAs="oneCell">
    <xdr:from>
      <xdr:col>0</xdr:col>
      <xdr:colOff>304800</xdr:colOff>
      <xdr:row>20</xdr:row>
      <xdr:rowOff>57147</xdr:rowOff>
    </xdr:from>
    <xdr:to>
      <xdr:col>8</xdr:col>
      <xdr:colOff>9525</xdr:colOff>
      <xdr:row>28</xdr:row>
      <xdr:rowOff>100263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4800" y="4295772"/>
          <a:ext cx="10306050" cy="15480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pt-BR" sz="950" b="1" strike="noStrike" spc="-1">
              <a:solidFill>
                <a:srgbClr val="000000"/>
              </a:solidFill>
              <a:latin typeface="+mn-lt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50" b="0" strike="noStrike" spc="-1">
              <a:solidFill>
                <a:srgbClr val="000000"/>
              </a:solidFill>
              <a:latin typeface="+mn-lt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lang="pt-BR" sz="950" b="0" strike="noStrike" spc="-1">
              <a:solidFill>
                <a:srgbClr val="000000"/>
              </a:solidFill>
              <a:latin typeface="+mn-lt"/>
            </a:rPr>
            <a:t>;</a:t>
          </a:r>
        </a:p>
        <a:p>
          <a:r>
            <a:rPr lang="pt-BR" sz="950" b="0" strike="noStrike" spc="-1">
              <a:solidFill>
                <a:srgbClr val="000000"/>
              </a:solidFill>
              <a:latin typeface="+mn-lt"/>
            </a:rPr>
            <a:t>Pátio atrás da oficina;</a:t>
          </a:r>
        </a:p>
        <a:p>
          <a:r>
            <a:rPr lang="pt-BR" sz="1000">
              <a:effectLst/>
              <a:latin typeface="+mn-lt"/>
              <a:ea typeface="+mn-ea"/>
              <a:cs typeface="+mn-cs"/>
            </a:rPr>
            <a:t>Píer de Atracação;</a:t>
          </a:r>
          <a:endParaRPr lang="pt-BR" sz="1000">
            <a:effectLst/>
          </a:endParaRPr>
        </a:p>
        <a:p>
          <a:r>
            <a:rPr lang="pt-BR" sz="950" b="0" strike="noStrike" spc="-1">
              <a:solidFill>
                <a:srgbClr val="000000"/>
              </a:solidFill>
              <a:latin typeface="+mn-lt"/>
            </a:rPr>
            <a:t>Casa de válvula Berço 101;</a:t>
          </a:r>
        </a:p>
        <a:p>
          <a:r>
            <a:rPr lang="pt-BR" sz="950" b="0" strike="noStrike" spc="-1">
              <a:solidFill>
                <a:srgbClr val="000000"/>
              </a:solidFill>
              <a:latin typeface="+mn-lt"/>
            </a:rPr>
            <a:t>Base</a:t>
          </a:r>
          <a:r>
            <a:rPr lang="pt-BR" sz="950" b="0" strike="noStrike" spc="-1" baseline="0">
              <a:solidFill>
                <a:srgbClr val="000000"/>
              </a:solidFill>
              <a:latin typeface="+mn-lt"/>
            </a:rPr>
            <a:t> </a:t>
          </a:r>
          <a:r>
            <a:rPr lang="pt-BR" sz="950" b="0" strike="noStrike" spc="-1">
              <a:solidFill>
                <a:srgbClr val="000000"/>
              </a:solidFill>
              <a:latin typeface="+mn-lt"/>
            </a:rPr>
            <a:t>de fluídos;</a:t>
          </a:r>
        </a:p>
        <a:p>
          <a:r>
            <a:rPr lang="pt-BR" sz="950" b="0" strike="noStrike" spc="-1">
              <a:solidFill>
                <a:srgbClr val="000000"/>
              </a:solidFill>
              <a:latin typeface="+mn-lt"/>
            </a:rPr>
            <a:t>Usina de tratamento de esgoto (Prioridade: </a:t>
          </a:r>
          <a:r>
            <a:rPr lang="pt-BR" sz="950" b="0" strike="noStrike" spc="-1">
              <a:solidFill>
                <a:srgbClr val="FF0000"/>
              </a:solidFill>
              <a:latin typeface="+mn-lt"/>
            </a:rPr>
            <a:t>Vazamento</a:t>
          </a:r>
          <a:r>
            <a:rPr lang="pt-BR" sz="950" b="0" strike="noStrike" spc="-1">
              <a:solidFill>
                <a:srgbClr val="000000"/>
              </a:solidFill>
              <a:latin typeface="+mn-lt"/>
            </a:rPr>
            <a:t>); e</a:t>
          </a:r>
        </a:p>
        <a:p>
          <a:r>
            <a:rPr lang="pt-BR" sz="950" b="0" strike="noStrike" spc="-1">
              <a:solidFill>
                <a:srgbClr val="000000"/>
              </a:solidFill>
              <a:latin typeface="+mn-lt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lang="pt-BR" sz="950" b="0" strike="noStrike" spc="-1">
              <a:solidFill>
                <a:srgbClr val="000000"/>
              </a:solidFill>
              <a:latin typeface="+mn-lt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8504</xdr:colOff>
      <xdr:row>14</xdr:row>
      <xdr:rowOff>8505</xdr:rowOff>
    </xdr:from>
    <xdr:to>
      <xdr:col>7</xdr:col>
      <xdr:colOff>1354590</xdr:colOff>
      <xdr:row>17</xdr:row>
      <xdr:rowOff>6599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58392" y="3129643"/>
          <a:ext cx="5453743" cy="533876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750397</xdr:colOff>
      <xdr:row>1</xdr:row>
      <xdr:rowOff>17009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1" y="0"/>
          <a:ext cx="1192628" cy="81642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403412</xdr:colOff>
      <xdr:row>20</xdr:row>
      <xdr:rowOff>0</xdr:rowOff>
    </xdr:from>
    <xdr:to>
      <xdr:col>7</xdr:col>
      <xdr:colOff>1479176</xdr:colOff>
      <xdr:row>28</xdr:row>
      <xdr:rowOff>145676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/>
      </xdr:nvSpPr>
      <xdr:spPr>
        <a:xfrm>
          <a:off x="403412" y="4146176"/>
          <a:ext cx="9715499" cy="162485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403414</xdr:colOff>
      <xdr:row>28</xdr:row>
      <xdr:rowOff>156882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 rot="16200000">
          <a:off x="-616323" y="4762499"/>
          <a:ext cx="1636059" cy="403414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605233</xdr:colOff>
      <xdr:row>0</xdr:row>
      <xdr:rowOff>0</xdr:rowOff>
    </xdr:from>
    <xdr:to>
      <xdr:col>7</xdr:col>
      <xdr:colOff>1478358</xdr:colOff>
      <xdr:row>0</xdr:row>
      <xdr:rowOff>377031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/>
      </xdr:nvSpPr>
      <xdr:spPr>
        <a:xfrm>
          <a:off x="1041796" y="0"/>
          <a:ext cx="9088437" cy="377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1</xdr:col>
      <xdr:colOff>19843</xdr:colOff>
      <xdr:row>17</xdr:row>
      <xdr:rowOff>29765</xdr:rowOff>
    </xdr:from>
    <xdr:to>
      <xdr:col>7</xdr:col>
      <xdr:colOff>1466850</xdr:colOff>
      <xdr:row>20</xdr:row>
      <xdr:rowOff>10682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456406" y="3631406"/>
          <a:ext cx="9662319" cy="516698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694532</xdr:colOff>
      <xdr:row>1</xdr:row>
      <xdr:rowOff>30164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1" y="0"/>
          <a:ext cx="1131094" cy="774305"/>
        </a:xfrm>
        <a:prstGeom prst="rect">
          <a:avLst/>
        </a:prstGeom>
      </xdr:spPr>
    </xdr:pic>
    <xdr:clientData/>
  </xdr:twoCellAnchor>
  <xdr:twoCellAnchor>
    <xdr:from>
      <xdr:col>3</xdr:col>
      <xdr:colOff>23414</xdr:colOff>
      <xdr:row>14</xdr:row>
      <xdr:rowOff>3572</xdr:rowOff>
    </xdr:from>
    <xdr:to>
      <xdr:col>8</xdr:col>
      <xdr:colOff>19843</xdr:colOff>
      <xdr:row>17</xdr:row>
      <xdr:rowOff>44019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3198414" y="3069431"/>
          <a:ext cx="6961585" cy="576229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257175</xdr:rowOff>
    </xdr:from>
    <xdr:to>
      <xdr:col>13</xdr:col>
      <xdr:colOff>9525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" y="257175"/>
          <a:ext cx="11172824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4</xdr:col>
      <xdr:colOff>342900</xdr:colOff>
      <xdr:row>26</xdr:row>
      <xdr:rowOff>9525</xdr:rowOff>
    </xdr:from>
    <xdr:to>
      <xdr:col>10</xdr:col>
      <xdr:colOff>476249</xdr:colOff>
      <xdr:row>41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133351</xdr:colOff>
      <xdr:row>0</xdr:row>
      <xdr:rowOff>0</xdr:rowOff>
    </xdr:from>
    <xdr:to>
      <xdr:col>3</xdr:col>
      <xdr:colOff>17465</xdr:colOff>
      <xdr:row>0</xdr:row>
      <xdr:rowOff>1133475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495301" y="0"/>
          <a:ext cx="1655764" cy="11334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13779</xdr:colOff>
      <xdr:row>17</xdr:row>
      <xdr:rowOff>359</xdr:rowOff>
    </xdr:from>
    <xdr:to>
      <xdr:col>8</xdr:col>
      <xdr:colOff>14171</xdr:colOff>
      <xdr:row>20</xdr:row>
      <xdr:rowOff>3897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/>
      </xdr:nvSpPr>
      <xdr:spPr>
        <a:xfrm>
          <a:off x="450808" y="3608653"/>
          <a:ext cx="9570216" cy="541420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403411</xdr:colOff>
      <xdr:row>20</xdr:row>
      <xdr:rowOff>0</xdr:rowOff>
    </xdr:from>
    <xdr:to>
      <xdr:col>8</xdr:col>
      <xdr:colOff>4481</xdr:colOff>
      <xdr:row>29</xdr:row>
      <xdr:rowOff>11206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/>
      </xdr:nvSpPr>
      <xdr:spPr>
        <a:xfrm>
          <a:off x="403411" y="4181475"/>
          <a:ext cx="10388413" cy="167808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381002</xdr:colOff>
      <xdr:row>29</xdr:row>
      <xdr:rowOff>22412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 rot="16200000">
          <a:off x="-655544" y="4801720"/>
          <a:ext cx="1692089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408215</xdr:colOff>
      <xdr:row>0</xdr:row>
      <xdr:rowOff>95250</xdr:rowOff>
    </xdr:from>
    <xdr:to>
      <xdr:col>7</xdr:col>
      <xdr:colOff>1360715</xdr:colOff>
      <xdr:row>0</xdr:row>
      <xdr:rowOff>466531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845587" y="95250"/>
          <a:ext cx="9175102" cy="371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6</xdr:col>
      <xdr:colOff>29158</xdr:colOff>
      <xdr:row>14</xdr:row>
      <xdr:rowOff>0</xdr:rowOff>
    </xdr:from>
    <xdr:to>
      <xdr:col>8</xdr:col>
      <xdr:colOff>1166</xdr:colOff>
      <xdr:row>17</xdr:row>
      <xdr:rowOff>3538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/>
      </xdr:nvSpPr>
      <xdr:spPr>
        <a:xfrm>
          <a:off x="7318699" y="3139362"/>
          <a:ext cx="2712875" cy="557543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777</xdr:colOff>
      <xdr:row>1</xdr:row>
      <xdr:rowOff>161925</xdr:rowOff>
    </xdr:from>
    <xdr:to>
      <xdr:col>3</xdr:col>
      <xdr:colOff>1350994</xdr:colOff>
      <xdr:row>4</xdr:row>
      <xdr:rowOff>165463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/>
      </xdr:nvSpPr>
      <xdr:spPr>
        <a:xfrm>
          <a:off x="438149" y="900598"/>
          <a:ext cx="4091085" cy="557544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660919</xdr:colOff>
      <xdr:row>1</xdr:row>
      <xdr:rowOff>13178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1"/>
          <a:ext cx="1098291" cy="751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257175</xdr:rowOff>
    </xdr:from>
    <xdr:to>
      <xdr:col>13</xdr:col>
      <xdr:colOff>9525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" y="257175"/>
          <a:ext cx="11172824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646339</xdr:colOff>
      <xdr:row>26</xdr:row>
      <xdr:rowOff>25514</xdr:rowOff>
    </xdr:from>
    <xdr:to>
      <xdr:col>10</xdr:col>
      <xdr:colOff>223496</xdr:colOff>
      <xdr:row>40</xdr:row>
      <xdr:rowOff>219756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221118</xdr:colOff>
      <xdr:row>0</xdr:row>
      <xdr:rowOff>1</xdr:rowOff>
    </xdr:from>
    <xdr:to>
      <xdr:col>2</xdr:col>
      <xdr:colOff>782412</xdr:colOff>
      <xdr:row>0</xdr:row>
      <xdr:rowOff>1187657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221118" y="1"/>
          <a:ext cx="1734910" cy="11876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21</xdr:row>
      <xdr:rowOff>0</xdr:rowOff>
    </xdr:from>
    <xdr:to>
      <xdr:col>7</xdr:col>
      <xdr:colOff>1495424</xdr:colOff>
      <xdr:row>29</xdr:row>
      <xdr:rowOff>95250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/>
      </xdr:nvSpPr>
      <xdr:spPr>
        <a:xfrm>
          <a:off x="371475" y="4362450"/>
          <a:ext cx="9791699" cy="1571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r>
            <a:rPr lang="pt-BR" sz="1100" b="0" strike="noStrike" spc="-1">
              <a:latin typeface="Times New Roman"/>
            </a:rPr>
            <a:t>*Fiscalização em conjunto (área operacional, meio ambiente e segurança do trabalho) 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381002</xdr:colOff>
      <xdr:row>29</xdr:row>
      <xdr:rowOff>104775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 rot="16200000">
          <a:off x="-600074" y="4781549"/>
          <a:ext cx="1581150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704850</xdr:colOff>
      <xdr:row>0</xdr:row>
      <xdr:rowOff>123825</xdr:rowOff>
    </xdr:from>
    <xdr:to>
      <xdr:col>8</xdr:col>
      <xdr:colOff>9525</xdr:colOff>
      <xdr:row>0</xdr:row>
      <xdr:rowOff>533401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1143000" y="123825"/>
          <a:ext cx="9029700" cy="409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8</xdr:col>
      <xdr:colOff>47625</xdr:colOff>
      <xdr:row>21</xdr:row>
      <xdr:rowOff>3538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1828800" y="3819525"/>
          <a:ext cx="8382000" cy="546463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28576</xdr:colOff>
      <xdr:row>2</xdr:row>
      <xdr:rowOff>19050</xdr:rowOff>
    </xdr:from>
    <xdr:to>
      <xdr:col>6</xdr:col>
      <xdr:colOff>38100</xdr:colOff>
      <xdr:row>5</xdr:row>
      <xdr:rowOff>22588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466726" y="942975"/>
          <a:ext cx="6867524" cy="546463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32985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133475" cy="77593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825500</xdr:colOff>
      <xdr:row>0</xdr:row>
      <xdr:rowOff>257175</xdr:rowOff>
    </xdr:from>
    <xdr:to>
      <xdr:col>12</xdr:col>
      <xdr:colOff>1777999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1158875" y="257175"/>
          <a:ext cx="9477374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772026</xdr:colOff>
      <xdr:row>26</xdr:row>
      <xdr:rowOff>130342</xdr:rowOff>
    </xdr:from>
    <xdr:to>
      <xdr:col>9</xdr:col>
      <xdr:colOff>0</xdr:colOff>
      <xdr:row>41</xdr:row>
      <xdr:rowOff>124327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20053</xdr:rowOff>
    </xdr:from>
    <xdr:to>
      <xdr:col>2</xdr:col>
      <xdr:colOff>541421</xdr:colOff>
      <xdr:row>0</xdr:row>
      <xdr:rowOff>1207464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20053"/>
          <a:ext cx="1734553" cy="1187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26</xdr:row>
      <xdr:rowOff>28575</xdr:rowOff>
    </xdr:from>
    <xdr:to>
      <xdr:col>10</xdr:col>
      <xdr:colOff>123824</xdr:colOff>
      <xdr:row>41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174625</xdr:colOff>
      <xdr:row>0</xdr:row>
      <xdr:rowOff>333374</xdr:rowOff>
    </xdr:from>
    <xdr:to>
      <xdr:col>12</xdr:col>
      <xdr:colOff>1666875</xdr:colOff>
      <xdr:row>0</xdr:row>
      <xdr:rowOff>888999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33500" y="333374"/>
          <a:ext cx="9794875" cy="555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 editAs="oneCell">
    <xdr:from>
      <xdr:col>1</xdr:col>
      <xdr:colOff>8073</xdr:colOff>
      <xdr:row>0</xdr:row>
      <xdr:rowOff>1</xdr:rowOff>
    </xdr:from>
    <xdr:to>
      <xdr:col>3</xdr:col>
      <xdr:colOff>169514</xdr:colOff>
      <xdr:row>1</xdr:row>
      <xdr:rowOff>7856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339026" y="1"/>
          <a:ext cx="1791992" cy="12267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5880</xdr:colOff>
      <xdr:row>16</xdr:row>
      <xdr:rowOff>173344</xdr:rowOff>
    </xdr:from>
    <xdr:to>
      <xdr:col>8</xdr:col>
      <xdr:colOff>1312</xdr:colOff>
      <xdr:row>19</xdr:row>
      <xdr:rowOff>174501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45495" y="3660959"/>
          <a:ext cx="9586375" cy="550677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453272</xdr:colOff>
      <xdr:row>16</xdr:row>
      <xdr:rowOff>180137</xdr:rowOff>
    </xdr:from>
    <xdr:to>
      <xdr:col>2</xdr:col>
      <xdr:colOff>1448328</xdr:colOff>
      <xdr:row>19</xdr:row>
      <xdr:rowOff>179253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53272" y="3637712"/>
          <a:ext cx="2928631" cy="542041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381000</xdr:colOff>
      <xdr:row>20</xdr:row>
      <xdr:rowOff>0</xdr:rowOff>
    </xdr:from>
    <xdr:to>
      <xdr:col>8</xdr:col>
      <xdr:colOff>0</xdr:colOff>
      <xdr:row>28</xdr:row>
      <xdr:rowOff>180975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381000" y="4181475"/>
          <a:ext cx="9658350" cy="16573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</xdr:colOff>
      <xdr:row>20</xdr:row>
      <xdr:rowOff>0</xdr:rowOff>
    </xdr:from>
    <xdr:to>
      <xdr:col>0</xdr:col>
      <xdr:colOff>381003</xdr:colOff>
      <xdr:row>29</xdr:row>
      <xdr:rowOff>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 rot="16200000">
          <a:off x="-642936" y="4824412"/>
          <a:ext cx="1666875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1</xdr:col>
      <xdr:colOff>522339</xdr:colOff>
      <xdr:row>0</xdr:row>
      <xdr:rowOff>0</xdr:rowOff>
    </xdr:from>
    <xdr:to>
      <xdr:col>8</xdr:col>
      <xdr:colOff>15875</xdr:colOff>
      <xdr:row>0</xdr:row>
      <xdr:rowOff>447674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962742" y="0"/>
          <a:ext cx="9100472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4</xdr:col>
      <xdr:colOff>30727</xdr:colOff>
      <xdr:row>14</xdr:row>
      <xdr:rowOff>0</xdr:rowOff>
    </xdr:from>
    <xdr:to>
      <xdr:col>7</xdr:col>
      <xdr:colOff>1371601</xdr:colOff>
      <xdr:row>17</xdr:row>
      <xdr:rowOff>1156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588388" y="3144274"/>
          <a:ext cx="5458132" cy="554221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428625</xdr:colOff>
      <xdr:row>2</xdr:row>
      <xdr:rowOff>9525</xdr:rowOff>
    </xdr:from>
    <xdr:to>
      <xdr:col>4</xdr:col>
      <xdr:colOff>20484</xdr:colOff>
      <xdr:row>4</xdr:row>
      <xdr:rowOff>161926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28625" y="941541"/>
          <a:ext cx="4149520" cy="521111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675968</xdr:colOff>
      <xdr:row>1</xdr:row>
      <xdr:rowOff>16566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116371" cy="7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508512</xdr:colOff>
      <xdr:row>26</xdr:row>
      <xdr:rowOff>204327</xdr:rowOff>
    </xdr:from>
    <xdr:to>
      <xdr:col>9</xdr:col>
      <xdr:colOff>163871</xdr:colOff>
      <xdr:row>41</xdr:row>
      <xdr:rowOff>213852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317499</xdr:colOff>
      <xdr:row>0</xdr:row>
      <xdr:rowOff>466725</xdr:rowOff>
    </xdr:from>
    <xdr:to>
      <xdr:col>12</xdr:col>
      <xdr:colOff>1587499</xdr:colOff>
      <xdr:row>0</xdr:row>
      <xdr:rowOff>1019175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793874" y="466725"/>
          <a:ext cx="6619875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0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0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FISCALIZAÇÃO</a:t>
          </a:r>
          <a:r>
            <a:rPr lang="pt-BR" sz="20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-</a:t>
          </a:r>
          <a:r>
            <a:rPr lang="pt-BR" sz="20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0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0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 editAs="oneCell">
    <xdr:from>
      <xdr:col>0</xdr:col>
      <xdr:colOff>113393</xdr:colOff>
      <xdr:row>0</xdr:row>
      <xdr:rowOff>0</xdr:rowOff>
    </xdr:from>
    <xdr:to>
      <xdr:col>2</xdr:col>
      <xdr:colOff>619201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113393" y="0"/>
          <a:ext cx="1979915" cy="12246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3667</xdr:colOff>
      <xdr:row>17</xdr:row>
      <xdr:rowOff>2421</xdr:rowOff>
    </xdr:from>
    <xdr:to>
      <xdr:col>7</xdr:col>
      <xdr:colOff>1438275</xdr:colOff>
      <xdr:row>20</xdr:row>
      <xdr:rowOff>3578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470392" y="3640971"/>
          <a:ext cx="10121408" cy="54408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381002</xdr:colOff>
      <xdr:row>27</xdr:row>
      <xdr:rowOff>171452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 rot="16200000">
          <a:off x="-538163" y="4719638"/>
          <a:ext cx="1457327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 editAs="oneCell">
    <xdr:from>
      <xdr:col>0</xdr:col>
      <xdr:colOff>380999</xdr:colOff>
      <xdr:row>20</xdr:row>
      <xdr:rowOff>9525</xdr:rowOff>
    </xdr:from>
    <xdr:to>
      <xdr:col>8</xdr:col>
      <xdr:colOff>1166</xdr:colOff>
      <xdr:row>27</xdr:row>
      <xdr:rowOff>174625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380999" y="4191000"/>
          <a:ext cx="10401301" cy="14509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515128</xdr:colOff>
      <xdr:row>0</xdr:row>
      <xdr:rowOff>19440</xdr:rowOff>
    </xdr:from>
    <xdr:to>
      <xdr:col>7</xdr:col>
      <xdr:colOff>1254125</xdr:colOff>
      <xdr:row>0</xdr:row>
      <xdr:rowOff>495690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952500" y="19440"/>
          <a:ext cx="8961599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1157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56422" y="923342"/>
          <a:ext cx="4092251" cy="55516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29159</xdr:colOff>
      <xdr:row>13</xdr:row>
      <xdr:rowOff>171450</xdr:rowOff>
    </xdr:from>
    <xdr:to>
      <xdr:col>8</xdr:col>
      <xdr:colOff>1166</xdr:colOff>
      <xdr:row>16</xdr:row>
      <xdr:rowOff>172607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689133" y="3126144"/>
          <a:ext cx="1342441" cy="555162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748393</xdr:colOff>
      <xdr:row>1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185765" cy="7386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982264</xdr:colOff>
      <xdr:row>0</xdr:row>
      <xdr:rowOff>257175</xdr:rowOff>
    </xdr:from>
    <xdr:to>
      <xdr:col>10</xdr:col>
      <xdr:colOff>396874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319608" y="257175"/>
          <a:ext cx="7242969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4</xdr:col>
      <xdr:colOff>347266</xdr:colOff>
      <xdr:row>25</xdr:row>
      <xdr:rowOff>128985</xdr:rowOff>
    </xdr:from>
    <xdr:to>
      <xdr:col>9</xdr:col>
      <xdr:colOff>103980</xdr:colOff>
      <xdr:row>41</xdr:row>
      <xdr:rowOff>25400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307578</xdr:colOff>
      <xdr:row>0</xdr:row>
      <xdr:rowOff>1120705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0" y="0"/>
          <a:ext cx="1637109" cy="11207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833</xdr:rowOff>
    </xdr:from>
    <xdr:to>
      <xdr:col>8</xdr:col>
      <xdr:colOff>1606</xdr:colOff>
      <xdr:row>21</xdr:row>
      <xdr:rowOff>970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432277" y="3776815"/>
          <a:ext cx="9458570" cy="535918"/>
        </a:xfrm>
        <a:prstGeom prst="rect">
          <a:avLst/>
        </a:prstGeom>
        <a:solidFill>
          <a:srgbClr val="FFFF00">
            <a:alpha val="1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444499</xdr:colOff>
      <xdr:row>21</xdr:row>
      <xdr:rowOff>0</xdr:rowOff>
    </xdr:from>
    <xdr:to>
      <xdr:col>8</xdr:col>
      <xdr:colOff>0</xdr:colOff>
      <xdr:row>29</xdr:row>
      <xdr:rowOff>85725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444499" y="4181475"/>
          <a:ext cx="12347576" cy="15621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360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1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TPAR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Gabião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 e hidrantes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Pátio atrás da oficina;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Píer de Atracação;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Casa de válvula Berço 101;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Base de fluídos;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Usina de tratamento de esgoto (Prioridade: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Vazamento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);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Cais da Lapa (</a:t>
          </a:r>
          <a:r>
            <a:rPr kumimoji="0" lang="pt-BR" sz="9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Prioridade: 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verificar acúmulo de água e materiais inservíveis, estado de conservação da pavimentação</a:t>
          </a:r>
          <a:r>
            <a:rPr kumimoji="0" lang="pt-BR" sz="950" b="0" i="0" u="none" strike="noStrike" kern="0" cap="none" spc="-1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).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r>
            <a:rPr lang="pt-BR" sz="950" b="0" strike="noStrike" spc="-1">
              <a:latin typeface="Times New Roman"/>
            </a:rPr>
            <a:t> </a:t>
          </a: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  <a:p>
          <a:endParaRPr lang="pt-BR" sz="95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381002</xdr:colOff>
      <xdr:row>29</xdr:row>
      <xdr:rowOff>85725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 rot="16200000">
          <a:off x="-590549" y="4772024"/>
          <a:ext cx="1562100" cy="381002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1419225</xdr:colOff>
      <xdr:row>0</xdr:row>
      <xdr:rowOff>447674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9525" y="0"/>
          <a:ext cx="12734925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ANGRA DOS REIS)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.</a:t>
          </a: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949167</xdr:colOff>
      <xdr:row>1</xdr:row>
      <xdr:rowOff>25514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1" y="1"/>
          <a:ext cx="1391398" cy="7654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26</xdr:row>
      <xdr:rowOff>28575</xdr:rowOff>
    </xdr:from>
    <xdr:to>
      <xdr:col>10</xdr:col>
      <xdr:colOff>123824</xdr:colOff>
      <xdr:row>41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657224</xdr:colOff>
      <xdr:row>0</xdr:row>
      <xdr:rowOff>257175</xdr:rowOff>
    </xdr:from>
    <xdr:to>
      <xdr:col>11</xdr:col>
      <xdr:colOff>771524</xdr:colOff>
      <xdr:row>0</xdr:row>
      <xdr:rowOff>704849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90599" y="257175"/>
          <a:ext cx="7134225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RELATÓRIO DE CUMPRIMENTO DO PAF 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12</xdr:col>
      <xdr:colOff>1819275</xdr:colOff>
      <xdr:row>0</xdr:row>
      <xdr:rowOff>352425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76425" y="0"/>
          <a:ext cx="88487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26959</xdr:colOff>
      <xdr:row>0</xdr:row>
      <xdr:rowOff>1</xdr:rowOff>
    </xdr:from>
    <xdr:to>
      <xdr:col>3</xdr:col>
      <xdr:colOff>143774</xdr:colOff>
      <xdr:row>1</xdr:row>
      <xdr:rowOff>45110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69" b="13372"/>
        <a:stretch/>
      </xdr:blipFill>
      <xdr:spPr>
        <a:xfrm>
          <a:off x="26959" y="1"/>
          <a:ext cx="1851084" cy="12671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itaserver2\difita\Plano%20anual%20de%20fiscaliza&#231;&#227;o\2019\Plano%20Anual%20de%20fiscaliza&#231;&#227;o%202019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 "/>
      <sheetName val="Jan19"/>
      <sheetName val="Fev19"/>
      <sheetName val="Mar19"/>
      <sheetName val="Abr19"/>
      <sheetName val="Mai19"/>
      <sheetName val="Jun19"/>
      <sheetName val="Jul19"/>
      <sheetName val="Ago19"/>
      <sheetName val="Set19"/>
      <sheetName val="Out19"/>
      <sheetName val="Nov19"/>
      <sheetName val="Dez19"/>
      <sheetName val="DADOS"/>
      <sheetName val="DADOS (2)"/>
      <sheetName val="modelo de P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48"/>
  <sheetViews>
    <sheetView tabSelected="1" view="pageBreakPreview" zoomScale="89" zoomScaleNormal="85" zoomScaleSheetLayoutView="89" zoomScalePageLayoutView="106" workbookViewId="0">
      <selection activeCell="O68" sqref="O68"/>
    </sheetView>
  </sheetViews>
  <sheetFormatPr defaultRowHeight="15"/>
  <cols>
    <col min="1" max="16384" width="9.140625" style="3"/>
  </cols>
  <sheetData>
    <row r="4" spans="2:12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2:12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2:12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2:12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2:12"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2:1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2:12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2:12"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2:12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2:12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2:12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</row>
    <row r="15" spans="2:1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</row>
    <row r="16" spans="2:12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</row>
    <row r="17" spans="2:12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</row>
    <row r="18" spans="2:12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</row>
    <row r="19" spans="2:12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</row>
    <row r="20" spans="2:12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spans="2:1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</row>
    <row r="22" spans="2:1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</row>
    <row r="23" spans="2:1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spans="2:1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  <row r="25" spans="2:12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2:1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</row>
    <row r="27" spans="2:1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2:1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</row>
    <row r="29" spans="2:1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</row>
    <row r="30" spans="2:1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</row>
    <row r="31" spans="2:1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</row>
    <row r="32" spans="2:1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</row>
    <row r="33" spans="2:1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  <row r="34" spans="2:1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</row>
    <row r="35" spans="2:1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</row>
    <row r="36" spans="2:1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</row>
    <row r="37" spans="2:1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2:1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</row>
    <row r="39" spans="2:1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</row>
    <row r="40" spans="2:1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</row>
    <row r="41" spans="2:1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</row>
    <row r="42" spans="2:1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2:1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</row>
    <row r="44" spans="2:1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</row>
    <row r="45" spans="2:1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2:1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2:1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</row>
    <row r="48" spans="2:1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I22"/>
  <sheetViews>
    <sheetView view="pageBreakPreview" zoomScaleNormal="100" zoomScaleSheetLayoutView="100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39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/>
      <c r="C3" s="165">
        <f>'Rel. Mai23'!C3</f>
        <v>1</v>
      </c>
      <c r="D3" s="164">
        <f>'Rel. Mai23'!D3</f>
        <v>2</v>
      </c>
      <c r="E3" s="165">
        <f>'Rel. Mai23'!E3</f>
        <v>3</v>
      </c>
      <c r="F3" s="164">
        <f>'Rel. Mai23'!F3</f>
        <v>4</v>
      </c>
      <c r="G3" s="165">
        <f>'Rel. Mai23'!G3</f>
        <v>5</v>
      </c>
      <c r="H3" s="166">
        <f>'Rel. Mai23'!H3</f>
        <v>6</v>
      </c>
      <c r="I3" s="111"/>
    </row>
    <row r="4" spans="1:9" s="31" customFormat="1" ht="14.25" customHeight="1">
      <c r="A4" s="343"/>
      <c r="B4" s="167">
        <f>'Rel. Mai23'!B4</f>
        <v>0</v>
      </c>
      <c r="C4" s="168" t="str">
        <f>'Rel. Mai23'!C4</f>
        <v>A</v>
      </c>
      <c r="D4" s="169" t="str">
        <f>'Rel. Mai23'!D4</f>
        <v>A</v>
      </c>
      <c r="E4" s="168" t="str">
        <f>'Rel. Mai23'!E4</f>
        <v>A</v>
      </c>
      <c r="F4" s="169" t="str">
        <f>'Rel. Mai23'!F4</f>
        <v>A</v>
      </c>
      <c r="G4" s="168" t="str">
        <f>'Rel. Mai23'!G4</f>
        <v>A</v>
      </c>
      <c r="H4" s="170" t="str">
        <f>'Rel. Mai23'!H4</f>
        <v>A</v>
      </c>
      <c r="I4" s="111"/>
    </row>
    <row r="5" spans="1:9" s="31" customFormat="1" ht="14.25" customHeight="1">
      <c r="A5" s="343"/>
      <c r="B5" s="171">
        <f>'Rel. Mai23'!B5</f>
        <v>0</v>
      </c>
      <c r="C5" s="172" t="str">
        <f>'Rel. Mai23'!C5</f>
        <v>Marques</v>
      </c>
      <c r="D5" s="171" t="str">
        <f>'Rel. Mai23'!D5</f>
        <v>Leonardo</v>
      </c>
      <c r="E5" s="172" t="str">
        <f>'Rel. Mai23'!E5</f>
        <v>Rogério</v>
      </c>
      <c r="F5" s="171" t="str">
        <f>'Rel. Mai23'!F5</f>
        <v>Edimilson</v>
      </c>
      <c r="G5" s="172" t="str">
        <f>'Rel. Mai23'!G5</f>
        <v>Benedito/Sarmento</v>
      </c>
      <c r="H5" s="173" t="str">
        <f>'Rel. Mai23'!H5</f>
        <v>Marques</v>
      </c>
      <c r="I5" s="111"/>
    </row>
    <row r="6" spans="1:9" s="31" customFormat="1" ht="14.25" customHeight="1">
      <c r="A6" s="343"/>
      <c r="B6" s="174">
        <f>'Rel. Mai23'!B7</f>
        <v>7</v>
      </c>
      <c r="C6" s="164">
        <f>'Rel. Mai23'!C7</f>
        <v>8</v>
      </c>
      <c r="D6" s="174">
        <f>'Rel. Mai23'!D7</f>
        <v>9</v>
      </c>
      <c r="E6" s="164">
        <f>'Rel. Mai23'!E7</f>
        <v>10</v>
      </c>
      <c r="F6" s="174">
        <f>'Rel. Mai23'!F7</f>
        <v>11</v>
      </c>
      <c r="G6" s="164">
        <f>'Rel. Mai23'!G7</f>
        <v>12</v>
      </c>
      <c r="H6" s="175">
        <f>'Rel. Mai23'!H7</f>
        <v>13</v>
      </c>
      <c r="I6" s="111"/>
    </row>
    <row r="7" spans="1:9" s="31" customFormat="1" ht="14.25" customHeight="1">
      <c r="A7" s="343"/>
      <c r="B7" s="168" t="str">
        <f>'Rel. Mai23'!B8</f>
        <v>A</v>
      </c>
      <c r="C7" s="169" t="str">
        <f>'Rel. Mai23'!C8</f>
        <v>A</v>
      </c>
      <c r="D7" s="168" t="str">
        <f>'Rel. Mai23'!D8</f>
        <v>A</v>
      </c>
      <c r="E7" s="169" t="str">
        <f>'Rel. Mai23'!E8</f>
        <v>A</v>
      </c>
      <c r="F7" s="168" t="str">
        <f>'Rel. Mai23'!F8</f>
        <v>A</v>
      </c>
      <c r="G7" s="169" t="str">
        <f>'Rel. Mai23'!G8</f>
        <v>A</v>
      </c>
      <c r="H7" s="176" t="str">
        <f>'Rel. Mai23'!H8</f>
        <v>A</v>
      </c>
      <c r="I7" s="111"/>
    </row>
    <row r="8" spans="1:9" s="31" customFormat="1" ht="14.25" customHeight="1">
      <c r="A8" s="343"/>
      <c r="B8" s="168" t="str">
        <f>'Rel. Mai23'!B9</f>
        <v>Leonardo</v>
      </c>
      <c r="C8" s="177" t="str">
        <f>'Rel. Mai23'!C9</f>
        <v>Rogério</v>
      </c>
      <c r="D8" s="168" t="str">
        <f>'Rel. Mai23'!D9</f>
        <v>Edimilson</v>
      </c>
      <c r="E8" s="177" t="str">
        <f>'Rel. Mai23'!E9</f>
        <v>Benedito/Sarmento</v>
      </c>
      <c r="F8" s="168" t="str">
        <f>'Rel. Mai23'!F9</f>
        <v>Marques</v>
      </c>
      <c r="G8" s="177" t="str">
        <f>'Rel. Mai23'!G9</f>
        <v>Leonardo</v>
      </c>
      <c r="H8" s="176" t="str">
        <f>'Rel. Mai23'!H9</f>
        <v>Rogério</v>
      </c>
      <c r="I8" s="111"/>
    </row>
    <row r="9" spans="1:9" s="31" customFormat="1" ht="14.25" customHeight="1">
      <c r="A9" s="343"/>
      <c r="B9" s="164">
        <f>'Rel. Mai23'!B11</f>
        <v>14</v>
      </c>
      <c r="C9" s="174">
        <f>'Rel. Mai23'!C11</f>
        <v>15</v>
      </c>
      <c r="D9" s="164">
        <f>'Rel. Mai23'!D11</f>
        <v>16</v>
      </c>
      <c r="E9" s="174">
        <f>'Rel. Mai23'!E11</f>
        <v>17</v>
      </c>
      <c r="F9" s="164">
        <f>'Rel. Mai23'!F11</f>
        <v>18</v>
      </c>
      <c r="G9" s="174">
        <f>'Rel. Mai23'!G11</f>
        <v>19</v>
      </c>
      <c r="H9" s="166">
        <f>'Rel. Mai23'!H11</f>
        <v>20</v>
      </c>
      <c r="I9" s="111"/>
    </row>
    <row r="10" spans="1:9" s="31" customFormat="1" ht="14.25" customHeight="1">
      <c r="A10" s="343"/>
      <c r="B10" s="169" t="str">
        <f>'Rel. Mai23'!B12</f>
        <v>A</v>
      </c>
      <c r="C10" s="168" t="str">
        <f>'Rel. Mai23'!C12</f>
        <v>A</v>
      </c>
      <c r="D10" s="169" t="str">
        <f>'Rel. Mai23'!D12</f>
        <v>A</v>
      </c>
      <c r="E10" s="168" t="str">
        <f>'Rel. Mai23'!E12</f>
        <v>A</v>
      </c>
      <c r="F10" s="169" t="str">
        <f>'Rel. Mai23'!F12</f>
        <v>A</v>
      </c>
      <c r="G10" s="168" t="str">
        <f>'Rel. Mai23'!G12</f>
        <v>A</v>
      </c>
      <c r="H10" s="170" t="str">
        <f>'Rel. Mai23'!H12</f>
        <v>A</v>
      </c>
      <c r="I10" s="111"/>
    </row>
    <row r="11" spans="1:9" s="31" customFormat="1" ht="14.25" customHeight="1">
      <c r="A11" s="343"/>
      <c r="B11" s="177" t="str">
        <f>'Rel. Mai23'!B13</f>
        <v>Edimilson</v>
      </c>
      <c r="C11" s="168" t="str">
        <f>'Rel. Mai23'!C13</f>
        <v>Benedito/Sarmento</v>
      </c>
      <c r="D11" s="177" t="str">
        <f>'Rel. Mai23'!D13</f>
        <v>Marques</v>
      </c>
      <c r="E11" s="168" t="str">
        <f>'Rel. Mai23'!E13</f>
        <v>Leonardo</v>
      </c>
      <c r="F11" s="177" t="str">
        <f>'Rel. Mai23'!F13</f>
        <v>Rogério</v>
      </c>
      <c r="G11" s="168" t="str">
        <f>'Rel. Mai23'!G13</f>
        <v>Edimilson</v>
      </c>
      <c r="H11" s="178" t="str">
        <f>'Rel. Mai23'!H13</f>
        <v>Benedito/Sarmento</v>
      </c>
      <c r="I11" s="111"/>
    </row>
    <row r="12" spans="1:9" s="31" customFormat="1" ht="14.25" customHeight="1">
      <c r="A12" s="343"/>
      <c r="B12" s="174">
        <f>'Rel. Mai23'!B15</f>
        <v>21</v>
      </c>
      <c r="C12" s="164">
        <f>'Rel. Mai23'!C15</f>
        <v>22</v>
      </c>
      <c r="D12" s="174">
        <f>'Rel. Mai23'!D15</f>
        <v>23</v>
      </c>
      <c r="E12" s="164">
        <f>'Rel. Mai23'!E15</f>
        <v>24</v>
      </c>
      <c r="F12" s="174">
        <f>'Rel. Mai23'!F15</f>
        <v>25</v>
      </c>
      <c r="G12" s="164">
        <f>'Rel. Mai23'!G15</f>
        <v>26</v>
      </c>
      <c r="H12" s="175">
        <f>'Rel. Mai23'!H15</f>
        <v>27</v>
      </c>
      <c r="I12" s="111"/>
    </row>
    <row r="13" spans="1:9" s="31" customFormat="1" ht="14.25" customHeight="1">
      <c r="A13" s="343"/>
      <c r="B13" s="168" t="str">
        <f>'Rel. Mai23'!B16</f>
        <v>A</v>
      </c>
      <c r="C13" s="169" t="str">
        <f>'Rel. Mai23'!C16</f>
        <v>A</v>
      </c>
      <c r="D13" s="168" t="str">
        <f>'Rel. Mai23'!D16</f>
        <v>A</v>
      </c>
      <c r="E13" s="169" t="str">
        <f>'Rel. Mai23'!E16</f>
        <v>A</v>
      </c>
      <c r="F13" s="168" t="str">
        <f>'Rel. Mai23'!F16</f>
        <v>A</v>
      </c>
      <c r="G13" s="169" t="str">
        <f>'Rel. Mai23'!G16</f>
        <v>A</v>
      </c>
      <c r="H13" s="176" t="str">
        <f>'Rel. Mai23'!H16</f>
        <v>A</v>
      </c>
      <c r="I13" s="111"/>
    </row>
    <row r="14" spans="1:9" s="31" customFormat="1" ht="14.25" customHeight="1">
      <c r="A14" s="343"/>
      <c r="B14" s="168" t="str">
        <f>'Rel. Mai23'!B17</f>
        <v>Marques</v>
      </c>
      <c r="C14" s="177" t="str">
        <f>'Rel. Mai23'!C17</f>
        <v>Leonardo</v>
      </c>
      <c r="D14" s="168" t="str">
        <f>'Rel. Mai23'!D17</f>
        <v>Rogério</v>
      </c>
      <c r="E14" s="177" t="str">
        <f>'Rel. Mai23'!E17</f>
        <v>Edimilson</v>
      </c>
      <c r="F14" s="168" t="str">
        <f>'Rel. Mai23'!F17</f>
        <v>Benedito/Sarmento</v>
      </c>
      <c r="G14" s="177" t="str">
        <f>'Rel. Mai23'!G17</f>
        <v>Marques</v>
      </c>
      <c r="H14" s="176" t="str">
        <f>'Rel. Mai23'!H17</f>
        <v>Leonardo</v>
      </c>
      <c r="I14" s="111"/>
    </row>
    <row r="15" spans="1:9" s="31" customFormat="1" ht="14.25" customHeight="1">
      <c r="A15" s="343"/>
      <c r="B15" s="164">
        <f>'Rel. Mai23'!B19</f>
        <v>28</v>
      </c>
      <c r="C15" s="174">
        <f>'Rel. Mai23'!C19</f>
        <v>29</v>
      </c>
      <c r="D15" s="164">
        <f>'Rel. Mai23'!D19</f>
        <v>30</v>
      </c>
      <c r="E15" s="174">
        <f>'Rel. Mai23'!E19</f>
        <v>31</v>
      </c>
      <c r="F15" s="164">
        <f>'Rel. Mai23'!F19</f>
        <v>0</v>
      </c>
      <c r="G15" s="174">
        <f>'Rel. Mai23'!G19</f>
        <v>0</v>
      </c>
      <c r="H15" s="166">
        <f>'Rel. Mai23'!H19</f>
        <v>0</v>
      </c>
      <c r="I15" s="111"/>
    </row>
    <row r="16" spans="1:9" s="31" customFormat="1" ht="14.25" customHeight="1">
      <c r="A16" s="343"/>
      <c r="B16" s="169" t="str">
        <f>'Rel. Mai23'!B20</f>
        <v>A</v>
      </c>
      <c r="C16" s="168" t="str">
        <f>'Rel. Mai23'!C20</f>
        <v>A</v>
      </c>
      <c r="D16" s="169" t="str">
        <f>'Rel. Mai23'!D20</f>
        <v>A</v>
      </c>
      <c r="E16" s="168" t="s">
        <v>9</v>
      </c>
      <c r="F16" s="169">
        <f>'Rel. Mai23'!F20</f>
        <v>0</v>
      </c>
      <c r="G16" s="168">
        <f>'Rel. Mai23'!G20</f>
        <v>0</v>
      </c>
      <c r="H16" s="170"/>
      <c r="I16" s="111"/>
    </row>
    <row r="17" spans="1:9" s="31" customFormat="1" ht="14.25" customHeight="1">
      <c r="A17" s="343"/>
      <c r="B17" s="177" t="str">
        <f>'Rel. Mai23'!B21</f>
        <v>Rogério</v>
      </c>
      <c r="C17" s="168" t="str">
        <f>'Rel. Mai23'!C21</f>
        <v>Edimilson</v>
      </c>
      <c r="D17" s="171" t="str">
        <f>'Rel. Mai23'!D21</f>
        <v>Benedito/Sarmento</v>
      </c>
      <c r="E17" s="168" t="str">
        <f>'Rel. Mai23'!E21</f>
        <v>Marques</v>
      </c>
      <c r="F17" s="177">
        <f>'Rel. Mai23'!F21</f>
        <v>0</v>
      </c>
      <c r="G17" s="168">
        <f>'Rel. Mai23'!G21</f>
        <v>0</v>
      </c>
      <c r="H17" s="178">
        <f>'Rel. Mai23'!H21</f>
        <v>0</v>
      </c>
      <c r="I17" s="111"/>
    </row>
    <row r="18" spans="1:9" s="31" customFormat="1" ht="14.25" customHeight="1">
      <c r="A18" s="343"/>
      <c r="B18" s="174">
        <f>'Rel. Mai23'!B23</f>
        <v>0</v>
      </c>
      <c r="C18" s="237">
        <f>'Rel. Mai23'!C23</f>
        <v>0</v>
      </c>
      <c r="D18" s="179">
        <f>'Rel. Jan23'!D23</f>
        <v>0</v>
      </c>
      <c r="E18" s="180">
        <f>'Rel. Mai23'!E23</f>
        <v>0</v>
      </c>
      <c r="F18" s="179">
        <f>'Rel. Mai23'!F23</f>
        <v>0</v>
      </c>
      <c r="G18" s="180">
        <f>'Rel. Mai23'!G23</f>
        <v>0</v>
      </c>
      <c r="H18" s="181">
        <f>'Rel. Mai23'!H23</f>
        <v>0</v>
      </c>
      <c r="I18" s="111"/>
    </row>
    <row r="19" spans="1:9" s="31" customFormat="1" ht="14.25" customHeight="1">
      <c r="A19" s="343"/>
      <c r="B19" s="182"/>
      <c r="C19" s="239">
        <f>'Rel. Mai23'!C24</f>
        <v>0</v>
      </c>
      <c r="D19" s="182">
        <f>'Rel. Mai23'!D24</f>
        <v>0</v>
      </c>
      <c r="E19" s="183">
        <f>'Rel. Mai23'!E24</f>
        <v>0</v>
      </c>
      <c r="F19" s="182">
        <f>'Rel. Mai23'!F24</f>
        <v>0</v>
      </c>
      <c r="G19" s="183">
        <f>'Rel. Mai23'!G24</f>
        <v>0</v>
      </c>
      <c r="H19" s="184">
        <f>'Rel. Mai23'!H24</f>
        <v>0</v>
      </c>
      <c r="I19" s="111"/>
    </row>
    <row r="20" spans="1:9" s="31" customFormat="1" ht="14.25" customHeight="1">
      <c r="A20" s="344"/>
      <c r="B20" s="185">
        <f>'Rel. Mai23'!B25</f>
        <v>0</v>
      </c>
      <c r="C20" s="245">
        <f>'Rel. Mai23'!C25</f>
        <v>0</v>
      </c>
      <c r="D20" s="185">
        <f>'Rel. Mai23'!D25</f>
        <v>0</v>
      </c>
      <c r="E20" s="186">
        <f>'Rel. Mai23'!E25</f>
        <v>0</v>
      </c>
      <c r="F20" s="185">
        <f>'Rel. Mai23'!F25</f>
        <v>0</v>
      </c>
      <c r="G20" s="186">
        <f>'Rel. Mai23'!G25</f>
        <v>0</v>
      </c>
      <c r="H20" s="187">
        <f>'Rel. Mai23'!H25</f>
        <v>0</v>
      </c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</sheetData>
  <mergeCells count="2">
    <mergeCell ref="G1:H1"/>
    <mergeCell ref="A2:A20"/>
  </mergeCells>
  <conditionalFormatting sqref="B3:H3">
    <cfRule type="cellIs" dxfId="265" priority="3" operator="equal">
      <formula>#REF!</formula>
    </cfRule>
  </conditionalFormatting>
  <conditionalFormatting sqref="B6:H7">
    <cfRule type="cellIs" dxfId="264" priority="5" operator="equal">
      <formula>#REF!</formula>
    </cfRule>
  </conditionalFormatting>
  <conditionalFormatting sqref="B9:H10">
    <cfRule type="cellIs" dxfId="263" priority="7" operator="equal">
      <formula>#REF!</formula>
    </cfRule>
  </conditionalFormatting>
  <conditionalFormatting sqref="B12:H13">
    <cfRule type="cellIs" dxfId="262" priority="9" operator="equal">
      <formula>#REF!</formula>
    </cfRule>
  </conditionalFormatting>
  <conditionalFormatting sqref="B15:H16">
    <cfRule type="cellIs" dxfId="261" priority="11" operator="equal">
      <formula>#REF!</formula>
    </cfRule>
  </conditionalFormatting>
  <conditionalFormatting sqref="B18:H19">
    <cfRule type="cellIs" dxfId="260" priority="13" operator="equal">
      <formula>#REF!</formula>
    </cfRule>
  </conditionalFormatting>
  <conditionalFormatting sqref="B3:B5 D3:D5 F3:F5 H3:H6 G6:G8 E6:E8 C6:C8 B9:B11 D9:D11 F9:F11 H9:H11 G12:G14 E12:E14 C12:C14 B15:B17 D15:D17 F15:F17 H15:H17 G18:G20 E18:E20 C18:C20">
    <cfRule type="cellIs" dxfId="259" priority="2" operator="equal">
      <formula>0</formula>
    </cfRule>
  </conditionalFormatting>
  <conditionalFormatting sqref="G3:G5 E3:E5 C3:C5 B6:B8 D6:D8 F6:F8 H6:H8 G9:G11 E9:E11 C9:C11 B12:B14 D12:D14 F12:F14 H12:H14 G15:G17 E15:E17 C15:C17 B18:B20 D18:D20 F18:F20 H18:H20">
    <cfRule type="cellIs" dxfId="258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  <pageSetUpPr fitToPage="1"/>
  </sheetPr>
  <dimension ref="A1:AD42"/>
  <sheetViews>
    <sheetView showGridLines="0" view="pageBreakPreview" zoomScale="87" zoomScaleSheetLayoutView="87" workbookViewId="0">
      <selection activeCell="AB1" sqref="AB1:AB7"/>
    </sheetView>
  </sheetViews>
  <sheetFormatPr defaultColWidth="9.140625" defaultRowHeight="15"/>
  <cols>
    <col min="1" max="1" width="5" style="3" bestFit="1" customWidth="1"/>
    <col min="2" max="2" width="12.42578125" style="40" customWidth="1"/>
    <col min="3" max="8" width="12.42578125" style="41" customWidth="1"/>
    <col min="9" max="9" width="7.85546875" style="24" customWidth="1"/>
    <col min="10" max="10" width="5.28515625" style="25" customWidth="1"/>
    <col min="11" max="11" width="18.140625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17.140625" style="204" customWidth="1"/>
    <col min="29" max="29" width="9.140625" style="205"/>
    <col min="30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98" t="s">
        <v>23</v>
      </c>
      <c r="AC1" s="207" t="s">
        <v>12</v>
      </c>
      <c r="AD1" s="12"/>
    </row>
    <row r="2" spans="1:30" s="15" customFormat="1" ht="16.5" customHeight="1">
      <c r="A2" s="364" t="s">
        <v>39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98" t="s">
        <v>20</v>
      </c>
      <c r="AC2" s="208" t="s">
        <v>19</v>
      </c>
      <c r="AD2" s="161"/>
    </row>
    <row r="3" spans="1:30" ht="13.5" customHeight="1">
      <c r="A3" s="365"/>
      <c r="B3" s="33"/>
      <c r="C3" s="34">
        <v>1</v>
      </c>
      <c r="D3" s="33">
        <v>2</v>
      </c>
      <c r="E3" s="34">
        <v>3</v>
      </c>
      <c r="F3" s="33">
        <v>4</v>
      </c>
      <c r="G3" s="34">
        <v>5</v>
      </c>
      <c r="H3" s="95">
        <v>6</v>
      </c>
      <c r="I3" s="16"/>
      <c r="J3" s="90">
        <v>1</v>
      </c>
      <c r="K3" s="71" t="s">
        <v>20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98" t="s">
        <v>35</v>
      </c>
      <c r="AC3" s="204"/>
      <c r="AD3" s="10"/>
    </row>
    <row r="4" spans="1:30" ht="13.5" customHeight="1">
      <c r="A4" s="365"/>
      <c r="B4" s="35"/>
      <c r="C4" s="36" t="s">
        <v>9</v>
      </c>
      <c r="D4" s="35" t="s">
        <v>9</v>
      </c>
      <c r="E4" s="36" t="s">
        <v>9</v>
      </c>
      <c r="F4" s="35" t="s">
        <v>9</v>
      </c>
      <c r="G4" s="36" t="s">
        <v>9</v>
      </c>
      <c r="H4" s="96" t="s">
        <v>9</v>
      </c>
      <c r="I4" s="16"/>
      <c r="J4" s="92">
        <v>2</v>
      </c>
      <c r="K4" s="72" t="s">
        <v>22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98" t="s">
        <v>25</v>
      </c>
      <c r="AC4" s="204"/>
      <c r="AD4" s="10"/>
    </row>
    <row r="5" spans="1:30" ht="13.5" customHeight="1">
      <c r="A5" s="365"/>
      <c r="B5" s="45">
        <f t="shared" ref="B5" si="0">IF(B3&gt;0,VLOOKUP(B3,reljan,2,0),0)</f>
        <v>0</v>
      </c>
      <c r="C5" s="52" t="str">
        <f>IF(C3&gt;0,VLOOKUP(C3,reljan,2,0),0)</f>
        <v>Marques</v>
      </c>
      <c r="D5" s="45" t="str">
        <f>IF(D3&gt;0,VLOOKUP(D3,reljan,2,0),0)</f>
        <v>Leonardo</v>
      </c>
      <c r="E5" s="52" t="str">
        <f>IF(E3&gt;0,VLOOKUP(E3,reljan,2,0),0)</f>
        <v>Rogério</v>
      </c>
      <c r="F5" s="45" t="str">
        <f>IF(F3&gt;0,VLOOKUP(F3,reljan,2,0),0)</f>
        <v>Edimilson</v>
      </c>
      <c r="G5" s="52" t="str">
        <f>IF(G3&gt;0,VLOOKUP(G3,reljan,2,0),0)</f>
        <v>Benedito/Sarmento</v>
      </c>
      <c r="H5" s="129" t="str">
        <f>IF(H3&gt;0,VLOOKUP(H3,reljan,2,0),0)</f>
        <v>Marques</v>
      </c>
      <c r="I5" s="16"/>
      <c r="J5" s="90">
        <v>3</v>
      </c>
      <c r="K5" s="71" t="s">
        <v>25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98" t="s">
        <v>22</v>
      </c>
      <c r="AC5" s="204"/>
      <c r="AD5" s="10"/>
    </row>
    <row r="6" spans="1:30" ht="13.5" customHeight="1">
      <c r="A6" s="365"/>
      <c r="B6" s="48">
        <f t="shared" ref="B6:H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/>
      <c r="H6" s="130">
        <f t="shared" si="1"/>
        <v>0</v>
      </c>
      <c r="I6" s="16"/>
      <c r="J6" s="92">
        <v>4</v>
      </c>
      <c r="K6" s="72" t="s">
        <v>35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99" t="s">
        <v>28</v>
      </c>
      <c r="AC6" s="204"/>
      <c r="AD6" s="10"/>
    </row>
    <row r="7" spans="1:30" ht="13.5" customHeight="1">
      <c r="A7" s="365"/>
      <c r="B7" s="34">
        <v>7</v>
      </c>
      <c r="C7" s="33">
        <v>8</v>
      </c>
      <c r="D7" s="34">
        <v>9</v>
      </c>
      <c r="E7" s="33">
        <v>10</v>
      </c>
      <c r="F7" s="34">
        <v>11</v>
      </c>
      <c r="G7" s="33">
        <v>12</v>
      </c>
      <c r="H7" s="242">
        <v>13</v>
      </c>
      <c r="I7" s="243"/>
      <c r="J7" s="90">
        <v>5</v>
      </c>
      <c r="K7" s="71" t="s">
        <v>40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199" t="s">
        <v>40</v>
      </c>
    </row>
    <row r="8" spans="1:30" ht="13.5" customHeight="1">
      <c r="A8" s="365"/>
      <c r="B8" s="37" t="s">
        <v>9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">
        <v>9</v>
      </c>
      <c r="I8" s="16"/>
      <c r="J8" s="92">
        <v>6</v>
      </c>
      <c r="K8" s="72" t="s">
        <v>20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200"/>
    </row>
    <row r="9" spans="1:30" ht="13.5" customHeight="1">
      <c r="A9" s="365"/>
      <c r="B9" s="47" t="str">
        <f>IF(B7&gt;0,VLOOKUP(B7,reljan,2,0),0)</f>
        <v>Leonardo</v>
      </c>
      <c r="C9" s="45" t="str">
        <f>IF(C7&gt;0,VLOOKUP(C7,reljan,2,0),0)</f>
        <v>Rogério</v>
      </c>
      <c r="D9" s="52" t="str">
        <f>IF(D7&gt;0,VLOOKUP(D7,reljan,2,0),0)</f>
        <v>Edimilson</v>
      </c>
      <c r="E9" s="45" t="str">
        <f>IF(E7&gt;0,VLOOKUP(E7,reljan,2,0),0)</f>
        <v>Benedito/Sarmento</v>
      </c>
      <c r="F9" s="52" t="str">
        <f>IF(F7&gt;0,VLOOKUP(F7,reljan,2,0),0)</f>
        <v>Marques</v>
      </c>
      <c r="G9" s="45" t="str">
        <f>IF(G7&gt;0,VLOOKUP(G7,reljan,2,0),0)</f>
        <v>Leonardo</v>
      </c>
      <c r="H9" s="131" t="str">
        <f>IF(H7&gt;0,VLOOKUP(H7,reljan,2,0),0)</f>
        <v>Rogério</v>
      </c>
      <c r="I9" s="16"/>
      <c r="J9" s="90">
        <v>7</v>
      </c>
      <c r="K9" s="71" t="s">
        <v>22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200"/>
    </row>
    <row r="10" spans="1:30" ht="13.5" customHeight="1">
      <c r="A10" s="365"/>
      <c r="B10" s="132">
        <f t="shared" ref="B10:H10" si="2">IF(B7&gt;0,VLOOKUP(B7,reljan,3,0),0)</f>
        <v>0</v>
      </c>
      <c r="C10" s="48">
        <f t="shared" si="2"/>
        <v>0</v>
      </c>
      <c r="D10" s="49">
        <f t="shared" si="2"/>
        <v>0</v>
      </c>
      <c r="E10" s="48">
        <f t="shared" si="2"/>
        <v>0</v>
      </c>
      <c r="F10" s="49">
        <f t="shared" si="2"/>
        <v>0</v>
      </c>
      <c r="G10" s="48">
        <f t="shared" si="2"/>
        <v>0</v>
      </c>
      <c r="H10" s="133">
        <f t="shared" si="2"/>
        <v>0</v>
      </c>
      <c r="I10" s="16"/>
      <c r="J10" s="92">
        <v>8</v>
      </c>
      <c r="K10" s="72" t="s">
        <v>25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200"/>
    </row>
    <row r="11" spans="1:30" ht="13.5" customHeight="1">
      <c r="A11" s="365"/>
      <c r="B11" s="44">
        <v>14</v>
      </c>
      <c r="C11" s="43">
        <v>15</v>
      </c>
      <c r="D11" s="44">
        <v>16</v>
      </c>
      <c r="E11" s="43">
        <v>17</v>
      </c>
      <c r="F11" s="44">
        <v>18</v>
      </c>
      <c r="G11" s="43">
        <v>19</v>
      </c>
      <c r="H11" s="244">
        <v>20</v>
      </c>
      <c r="I11" s="243"/>
      <c r="J11" s="90">
        <v>9</v>
      </c>
      <c r="K11" s="71" t="s">
        <v>35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99">
        <v>42887</v>
      </c>
    </row>
    <row r="12" spans="1:30" ht="13.5" customHeight="1">
      <c r="A12" s="365"/>
      <c r="B12" s="45" t="s">
        <v>9</v>
      </c>
      <c r="C12" s="46" t="s">
        <v>9</v>
      </c>
      <c r="D12" s="45" t="s">
        <v>9</v>
      </c>
      <c r="E12" s="46" t="s">
        <v>9</v>
      </c>
      <c r="F12" s="45" t="s">
        <v>9</v>
      </c>
      <c r="G12" s="46" t="s">
        <v>9</v>
      </c>
      <c r="H12" s="129" t="s">
        <v>9</v>
      </c>
      <c r="I12" s="16"/>
      <c r="J12" s="92">
        <v>10</v>
      </c>
      <c r="K12" s="72" t="s">
        <v>40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99"/>
    </row>
    <row r="13" spans="1:30" ht="13.5" customHeight="1">
      <c r="A13" s="365"/>
      <c r="B13" s="45" t="str">
        <f>IF(B11&gt;0,VLOOKUP(B11,reljan,2,0),0)</f>
        <v>Edimilson</v>
      </c>
      <c r="C13" s="46" t="str">
        <f>IF(C11&gt;0,VLOOKUP(C11,reljan,2,0),0)</f>
        <v>Benedito/Sarmento</v>
      </c>
      <c r="D13" s="45" t="str">
        <f>IF(D11&gt;0,VLOOKUP(D11,reljan,2,0),0)</f>
        <v>Marques</v>
      </c>
      <c r="E13" s="46" t="str">
        <f>IF(E11&gt;0,VLOOKUP(E11,reljan,2,0),0)</f>
        <v>Leonardo</v>
      </c>
      <c r="F13" s="45" t="str">
        <f>IF(F11&gt;0,VLOOKUP(F11,reljan,2,0),0)</f>
        <v>Rogério</v>
      </c>
      <c r="G13" s="46" t="str">
        <f>IF(G11&gt;0,VLOOKUP(G11,reljan,2,0),0)</f>
        <v>Edimilson</v>
      </c>
      <c r="H13" s="129" t="str">
        <f>IF(H11&gt;0,VLOOKUP(H11,reljan,2,0),0)</f>
        <v>Benedito/Sarmento</v>
      </c>
      <c r="I13" s="16"/>
      <c r="J13" s="90">
        <v>11</v>
      </c>
      <c r="K13" s="71" t="s">
        <v>20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99"/>
    </row>
    <row r="14" spans="1:30" ht="13.5" customHeight="1">
      <c r="A14" s="365"/>
      <c r="B14" s="51">
        <f t="shared" ref="B14:H14" si="3">IF(B11&gt;0,VLOOKUP(B11,reljan,3,0),0)</f>
        <v>0</v>
      </c>
      <c r="C14" s="50">
        <f t="shared" si="3"/>
        <v>0</v>
      </c>
      <c r="D14" s="51">
        <f t="shared" si="3"/>
        <v>0</v>
      </c>
      <c r="E14" s="50">
        <f t="shared" si="3"/>
        <v>0</v>
      </c>
      <c r="F14" s="51">
        <f t="shared" si="3"/>
        <v>0</v>
      </c>
      <c r="G14" s="50">
        <f t="shared" si="3"/>
        <v>0</v>
      </c>
      <c r="H14" s="134">
        <f t="shared" si="3"/>
        <v>0</v>
      </c>
      <c r="I14" s="16"/>
      <c r="J14" s="92">
        <v>12</v>
      </c>
      <c r="K14" s="72" t="s">
        <v>22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99">
        <v>42917</v>
      </c>
    </row>
    <row r="15" spans="1:30" ht="13.5" customHeight="1">
      <c r="A15" s="365"/>
      <c r="B15" s="34">
        <v>21</v>
      </c>
      <c r="C15" s="33">
        <v>22</v>
      </c>
      <c r="D15" s="34">
        <v>23</v>
      </c>
      <c r="E15" s="33">
        <v>24</v>
      </c>
      <c r="F15" s="34">
        <v>25</v>
      </c>
      <c r="G15" s="33">
        <v>26</v>
      </c>
      <c r="H15" s="242">
        <v>27</v>
      </c>
      <c r="I15" s="243"/>
      <c r="J15" s="90">
        <v>13</v>
      </c>
      <c r="K15" s="71" t="s">
        <v>25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99">
        <v>42948</v>
      </c>
    </row>
    <row r="16" spans="1:30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">
        <v>9</v>
      </c>
      <c r="I16" s="16"/>
      <c r="J16" s="92">
        <v>14</v>
      </c>
      <c r="K16" s="72" t="s">
        <v>35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99"/>
    </row>
    <row r="17" spans="1:29" ht="13.5" customHeight="1">
      <c r="A17" s="365"/>
      <c r="B17" s="47" t="str">
        <f>IF(B15&gt;0,VLOOKUP(B15,reljan,2,0),0)</f>
        <v>Marques</v>
      </c>
      <c r="C17" s="45" t="str">
        <f>IF(C15&gt;0,VLOOKUP(C15,reljan,2,0),0)</f>
        <v>Leonardo</v>
      </c>
      <c r="D17" s="52" t="str">
        <f>IF(D15&gt;0,VLOOKUP(D15,reljan,2,0),0)</f>
        <v>Rogério</v>
      </c>
      <c r="E17" s="45" t="str">
        <f>IF(E15&gt;0,VLOOKUP(E15,reljan,2,0),0)</f>
        <v>Edimilson</v>
      </c>
      <c r="F17" s="52" t="str">
        <f>IF(F15&gt;0,VLOOKUP(F15,reljan,2,0),0)</f>
        <v>Benedito/Sarmento</v>
      </c>
      <c r="G17" s="45" t="str">
        <f>IF(G15&gt;0,VLOOKUP(G15,reljan,2,0),0)</f>
        <v>Marques</v>
      </c>
      <c r="H17" s="131" t="str">
        <f>IF(H15&gt;0,VLOOKUP(H15,reljan,2,0),0)</f>
        <v>Leonardo</v>
      </c>
      <c r="I17" s="16"/>
      <c r="J17" s="90">
        <v>15</v>
      </c>
      <c r="K17" s="71" t="s">
        <v>40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99"/>
    </row>
    <row r="18" spans="1:29" ht="13.5" customHeight="1">
      <c r="A18" s="365"/>
      <c r="B18" s="132">
        <f t="shared" ref="B18:H18" si="4">IF(B15&gt;0,VLOOKUP(B15,reljan,3,0),0)</f>
        <v>0</v>
      </c>
      <c r="C18" s="48">
        <f t="shared" si="4"/>
        <v>0</v>
      </c>
      <c r="D18" s="49">
        <f t="shared" si="4"/>
        <v>0</v>
      </c>
      <c r="E18" s="48">
        <f t="shared" si="4"/>
        <v>0</v>
      </c>
      <c r="F18" s="49">
        <f t="shared" si="4"/>
        <v>0</v>
      </c>
      <c r="G18" s="48">
        <f t="shared" si="4"/>
        <v>0</v>
      </c>
      <c r="H18" s="133">
        <f t="shared" si="4"/>
        <v>0</v>
      </c>
      <c r="I18" s="18"/>
      <c r="J18" s="92">
        <v>16</v>
      </c>
      <c r="K18" s="72" t="s">
        <v>20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99">
        <v>42979</v>
      </c>
    </row>
    <row r="19" spans="1:29" ht="13.5" customHeight="1">
      <c r="A19" s="365"/>
      <c r="B19" s="33">
        <v>28</v>
      </c>
      <c r="C19" s="38">
        <v>29</v>
      </c>
      <c r="D19" s="33">
        <v>30</v>
      </c>
      <c r="E19" s="38">
        <v>31</v>
      </c>
      <c r="F19" s="33"/>
      <c r="G19" s="38"/>
      <c r="H19" s="261"/>
      <c r="I19" s="250"/>
      <c r="J19" s="90">
        <v>17</v>
      </c>
      <c r="K19" s="71" t="s">
        <v>22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99">
        <v>43009</v>
      </c>
    </row>
    <row r="20" spans="1:29" ht="13.5" customHeight="1">
      <c r="A20" s="365"/>
      <c r="B20" s="35" t="s">
        <v>9</v>
      </c>
      <c r="C20" s="39" t="s">
        <v>9</v>
      </c>
      <c r="D20" s="35" t="s">
        <v>9</v>
      </c>
      <c r="E20" s="39" t="s">
        <v>9</v>
      </c>
      <c r="F20" s="35"/>
      <c r="G20" s="39"/>
      <c r="H20" s="252"/>
      <c r="I20" s="250"/>
      <c r="J20" s="92">
        <v>18</v>
      </c>
      <c r="K20" s="72" t="s">
        <v>25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99"/>
    </row>
    <row r="21" spans="1:29" ht="13.5" customHeight="1">
      <c r="A21" s="365"/>
      <c r="B21" s="45" t="str">
        <f>IF(B19&gt;0,VLOOKUP(B19,reljan,2,0),0)</f>
        <v>Rogério</v>
      </c>
      <c r="C21" s="46" t="str">
        <f>IF(C19&gt;0,VLOOKUP(C19,reljan,2,0),0)</f>
        <v>Edimilson</v>
      </c>
      <c r="D21" s="45" t="str">
        <f>IF(D19&gt;0,VLOOKUP(D19,reljan,2,0),0)</f>
        <v>Benedito/Sarmento</v>
      </c>
      <c r="E21" s="46" t="str">
        <f>IF(E19&gt;0,VLOOKUP(E19,reljan,2,0),0)</f>
        <v>Marques</v>
      </c>
      <c r="F21" s="45">
        <f t="shared" ref="C21:H21" si="5">IF(F19&gt;0,VLOOKUP(F19,reljan,2,0),0)</f>
        <v>0</v>
      </c>
      <c r="G21" s="46">
        <f t="shared" si="5"/>
        <v>0</v>
      </c>
      <c r="H21" s="251">
        <f t="shared" si="5"/>
        <v>0</v>
      </c>
      <c r="I21" s="250"/>
      <c r="J21" s="90">
        <v>19</v>
      </c>
      <c r="K21" s="71" t="s">
        <v>35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99"/>
    </row>
    <row r="22" spans="1:29" ht="13.5" customHeight="1">
      <c r="A22" s="365"/>
      <c r="B22" s="135">
        <f t="shared" ref="B22:H22" si="6">IF(B19&gt;0,VLOOKUP(B19,reljan,3,0),0)</f>
        <v>0</v>
      </c>
      <c r="C22" s="136">
        <f t="shared" si="6"/>
        <v>0</v>
      </c>
      <c r="D22" s="135">
        <f t="shared" si="6"/>
        <v>0</v>
      </c>
      <c r="E22" s="136">
        <f t="shared" si="6"/>
        <v>0</v>
      </c>
      <c r="F22" s="135">
        <f t="shared" si="6"/>
        <v>0</v>
      </c>
      <c r="G22" s="136">
        <f t="shared" si="6"/>
        <v>0</v>
      </c>
      <c r="H22" s="249">
        <f t="shared" si="6"/>
        <v>0</v>
      </c>
      <c r="I22" s="250"/>
      <c r="J22" s="92">
        <v>20</v>
      </c>
      <c r="K22" s="72" t="s">
        <v>40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99">
        <v>43040</v>
      </c>
    </row>
    <row r="23" spans="1:29" s="20" customFormat="1" ht="12.75" customHeight="1">
      <c r="A23" s="365"/>
      <c r="B23" s="38"/>
      <c r="C23" s="33"/>
      <c r="D23" s="38"/>
      <c r="E23" s="144"/>
      <c r="F23" s="143"/>
      <c r="G23" s="144"/>
      <c r="H23" s="145"/>
      <c r="I23" s="84"/>
      <c r="J23" s="90">
        <v>21</v>
      </c>
      <c r="K23" s="71" t="s">
        <v>20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201">
        <v>43070</v>
      </c>
      <c r="AC23" s="209"/>
    </row>
    <row r="24" spans="1:29" s="20" customFormat="1" ht="13.5" customHeight="1">
      <c r="A24" s="365"/>
      <c r="B24" s="39"/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22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201"/>
      <c r="AC24" s="209"/>
    </row>
    <row r="25" spans="1:29" s="20" customFormat="1" ht="13.5" customHeight="1">
      <c r="A25" s="365"/>
      <c r="B25" s="46">
        <f>IF(B23&gt;0,VLOOKUP(B23,reljan,2,0),0)</f>
        <v>0</v>
      </c>
      <c r="C25" s="45">
        <f>IF(C23&gt;0,VLOOKUP(C23,reljan,2,0),0)</f>
        <v>0</v>
      </c>
      <c r="D25" s="53"/>
      <c r="E25" s="45"/>
      <c r="F25" s="53"/>
      <c r="G25" s="45"/>
      <c r="H25" s="163"/>
      <c r="I25" s="84"/>
      <c r="J25" s="90">
        <v>23</v>
      </c>
      <c r="K25" s="71" t="s">
        <v>25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201"/>
      <c r="AC25" s="209"/>
    </row>
    <row r="26" spans="1:29" ht="13.5" customHeight="1" thickBot="1">
      <c r="A26" s="366"/>
      <c r="B26" s="136">
        <f>IF(B23&gt;0,VLOOKUP(B23,reljan,3,0),0)</f>
        <v>0</v>
      </c>
      <c r="C26" s="135">
        <f>IF(C23&gt;0,VLOOKUP(C23,reljan,3,0),0)</f>
        <v>0</v>
      </c>
      <c r="D26" s="141"/>
      <c r="E26" s="140"/>
      <c r="F26" s="141"/>
      <c r="G26" s="140"/>
      <c r="H26" s="142"/>
      <c r="I26" s="83"/>
      <c r="J26" s="92">
        <v>24</v>
      </c>
      <c r="K26" s="72" t="s">
        <v>35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99"/>
    </row>
    <row r="27" spans="1:29" s="56" customFormat="1" ht="15.75" customHeight="1">
      <c r="A27" s="58"/>
      <c r="B27" s="241"/>
      <c r="C27" s="241"/>
      <c r="D27" s="59"/>
      <c r="E27" s="59"/>
      <c r="F27" s="59"/>
      <c r="G27" s="59"/>
      <c r="H27" s="59"/>
      <c r="I27" s="84"/>
      <c r="J27" s="90">
        <v>25</v>
      </c>
      <c r="K27" s="71" t="s">
        <v>40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202"/>
      <c r="AC27" s="210"/>
    </row>
    <row r="28" spans="1:29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20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03"/>
      <c r="AC28" s="209"/>
    </row>
    <row r="29" spans="1:29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22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03"/>
      <c r="AC29" s="209"/>
    </row>
    <row r="30" spans="1:29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25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03"/>
      <c r="AC30" s="209"/>
    </row>
    <row r="31" spans="1:29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35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03"/>
      <c r="AC31" s="209"/>
    </row>
    <row r="32" spans="1:29" s="20" customFormat="1" ht="15.75" customHeight="1">
      <c r="A32" s="362" t="s">
        <v>30</v>
      </c>
      <c r="B32" s="363"/>
      <c r="C32" s="363"/>
      <c r="D32" s="349">
        <f>COUNTIF(B3:H26,"A")+COUNTIF(B3:H26,"B")+COUNTIF(B3:H26,"C")</f>
        <v>31</v>
      </c>
      <c r="E32" s="69"/>
      <c r="H32" s="79"/>
      <c r="I32" s="84"/>
      <c r="J32" s="92">
        <v>30</v>
      </c>
      <c r="K32" s="72" t="s">
        <v>40</v>
      </c>
      <c r="L32" s="77"/>
      <c r="M32" s="93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03"/>
      <c r="AC32" s="209"/>
    </row>
    <row r="33" spans="1:29" s="20" customFormat="1" ht="15.75" customHeight="1" thickBot="1">
      <c r="A33" s="362"/>
      <c r="B33" s="363"/>
      <c r="C33" s="363"/>
      <c r="D33" s="350"/>
      <c r="E33" s="69"/>
      <c r="H33" s="79"/>
      <c r="I33" s="84"/>
      <c r="J33" s="106">
        <v>31</v>
      </c>
      <c r="K33" s="94" t="s">
        <v>20</v>
      </c>
      <c r="L33" s="107"/>
      <c r="M33" s="10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03"/>
      <c r="AC33" s="209"/>
    </row>
    <row r="34" spans="1:29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03"/>
      <c r="AC34" s="209"/>
    </row>
    <row r="35" spans="1:29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03"/>
      <c r="AC35" s="209"/>
    </row>
    <row r="36" spans="1:29" s="20" customFormat="1" ht="15.75" customHeight="1">
      <c r="A36" s="373"/>
      <c r="B36" s="374"/>
      <c r="C36" s="374"/>
      <c r="D36" s="368"/>
      <c r="E36" s="69"/>
      <c r="I36" s="8"/>
      <c r="K36" s="281"/>
      <c r="L36" s="380"/>
      <c r="M36" s="380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03"/>
      <c r="AC36" s="209"/>
    </row>
    <row r="37" spans="1:29" s="20" customFormat="1" ht="18.75" customHeight="1">
      <c r="A37" s="373"/>
      <c r="B37" s="374"/>
      <c r="C37" s="374"/>
      <c r="D37" s="369"/>
      <c r="E37" s="69"/>
      <c r="I37" s="101"/>
      <c r="L37" s="381"/>
      <c r="M37" s="382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03"/>
      <c r="AC37" s="209"/>
    </row>
    <row r="38" spans="1:29" s="20" customFormat="1" ht="18" customHeight="1">
      <c r="A38" s="375" t="s">
        <v>32</v>
      </c>
      <c r="B38" s="376"/>
      <c r="C38" s="376"/>
      <c r="D38" s="370">
        <f>D32-D35</f>
        <v>31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03"/>
      <c r="AC38" s="209"/>
    </row>
    <row r="39" spans="1:29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03"/>
      <c r="AC39" s="209"/>
    </row>
    <row r="40" spans="1:29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03"/>
      <c r="AC40" s="209"/>
    </row>
    <row r="41" spans="1:29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03"/>
      <c r="AC41" s="209"/>
    </row>
    <row r="42" spans="1:29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03"/>
      <c r="AC42" s="209"/>
    </row>
  </sheetData>
  <mergeCells count="11">
    <mergeCell ref="A2:A26"/>
    <mergeCell ref="A29:D31"/>
    <mergeCell ref="A32:C34"/>
    <mergeCell ref="D32:D34"/>
    <mergeCell ref="A35:C37"/>
    <mergeCell ref="D35:D37"/>
    <mergeCell ref="L36:M36"/>
    <mergeCell ref="L37:M37"/>
    <mergeCell ref="A38:C40"/>
    <mergeCell ref="D38:D40"/>
    <mergeCell ref="J41:K41"/>
  </mergeCells>
  <conditionalFormatting sqref="C5:C6 E5:E6 G5:G6 H9:H10 F9:F10 D9:D10 B9:B10 C13:C14 E13:E14 G13:G14 H17:H18 F17:F18 D17:D18 B17:B18 C21:C22 E21:E22">
    <cfRule type="cellIs" dxfId="257" priority="31" operator="equal">
      <formula>0</formula>
    </cfRule>
  </conditionalFormatting>
  <conditionalFormatting sqref="B5:B6 D5:D6 F5:F6 H5:H6 E9:E10 C9:C10 B13:B14 D13:D14 F13:F14 H13:H14 G17:G18 E17:E18 C17:C18 B21:B22 D21:D22 G9:G10 F21:F22">
    <cfRule type="cellIs" dxfId="256" priority="30" operator="equal">
      <formula>0</formula>
    </cfRule>
  </conditionalFormatting>
  <conditionalFormatting sqref="B6:H6 B10:H10 B14:H14 B18:H18 B22:F22">
    <cfRule type="beginsWith" dxfId="255" priority="28" operator="beginsWith" text="Realizada">
      <formula>LEFT(B6,LEN("Realizada"))="Realizada"</formula>
    </cfRule>
    <cfRule type="beginsWith" dxfId="254" priority="29" operator="beginsWith" text="Não">
      <formula>LEFT(B6,LEN("Não"))="Não"</formula>
    </cfRule>
  </conditionalFormatting>
  <conditionalFormatting sqref="L3:L4">
    <cfRule type="cellIs" dxfId="253" priority="27" operator="equal">
      <formula>0</formula>
    </cfRule>
  </conditionalFormatting>
  <conditionalFormatting sqref="L3:L4">
    <cfRule type="beginsWith" dxfId="252" priority="25" operator="beginsWith" text="Realizada">
      <formula>LEFT(L3,LEN("Realizada"))="Realizada"</formula>
    </cfRule>
    <cfRule type="beginsWith" dxfId="251" priority="26" operator="beginsWith" text="Não">
      <formula>LEFT(L3,LEN("Não"))="Não"</formula>
    </cfRule>
  </conditionalFormatting>
  <conditionalFormatting sqref="L5:L19">
    <cfRule type="cellIs" dxfId="250" priority="21" operator="equal">
      <formula>0</formula>
    </cfRule>
  </conditionalFormatting>
  <conditionalFormatting sqref="L5:L19">
    <cfRule type="beginsWith" dxfId="249" priority="19" operator="beginsWith" text="Realizada">
      <formula>LEFT(L5,LEN("Realizada"))="Realizada"</formula>
    </cfRule>
    <cfRule type="beginsWith" dxfId="248" priority="20" operator="beginsWith" text="Não">
      <formula>LEFT(L5,LEN("Não"))="Não"</formula>
    </cfRule>
  </conditionalFormatting>
  <conditionalFormatting sqref="L33">
    <cfRule type="cellIs" dxfId="247" priority="18" operator="equal">
      <formula>0</formula>
    </cfRule>
  </conditionalFormatting>
  <conditionalFormatting sqref="L33">
    <cfRule type="beginsWith" dxfId="246" priority="16" operator="beginsWith" text="Realizada">
      <formula>LEFT(L33,LEN("Realizada"))="Realizada"</formula>
    </cfRule>
    <cfRule type="beginsWith" dxfId="245" priority="17" operator="beginsWith" text="Não">
      <formula>LEFT(L33,LEN("Não"))="Não"</formula>
    </cfRule>
  </conditionalFormatting>
  <conditionalFormatting sqref="L20:L32">
    <cfRule type="cellIs" dxfId="244" priority="15" operator="equal">
      <formula>0</formula>
    </cfRule>
  </conditionalFormatting>
  <conditionalFormatting sqref="L20:L32">
    <cfRule type="beginsWith" dxfId="243" priority="13" operator="beginsWith" text="Realizada">
      <formula>LEFT(L20,LEN("Realizada"))="Realizada"</formula>
    </cfRule>
    <cfRule type="beginsWith" dxfId="242" priority="14" operator="beginsWith" text="Não">
      <formula>LEFT(L20,LEN("Não"))="Não"</formula>
    </cfRule>
  </conditionalFormatting>
  <conditionalFormatting sqref="G21:G22">
    <cfRule type="cellIs" dxfId="241" priority="12" operator="equal">
      <formula>0</formula>
    </cfRule>
  </conditionalFormatting>
  <conditionalFormatting sqref="G22">
    <cfRule type="beginsWith" dxfId="240" priority="10" operator="beginsWith" text="Realizada">
      <formula>LEFT(G22,LEN("Realizada"))="Realizada"</formula>
    </cfRule>
    <cfRule type="beginsWith" dxfId="239" priority="11" operator="beginsWith" text="Não">
      <formula>LEFT(G22,LEN("Não"))="Não"</formula>
    </cfRule>
  </conditionalFormatting>
  <conditionalFormatting sqref="H21:H22">
    <cfRule type="cellIs" dxfId="238" priority="9" operator="equal">
      <formula>0</formula>
    </cfRule>
  </conditionalFormatting>
  <conditionalFormatting sqref="H22">
    <cfRule type="beginsWith" dxfId="237" priority="7" operator="beginsWith" text="Realizada">
      <formula>LEFT(H22,LEN("Realizada"))="Realizada"</formula>
    </cfRule>
    <cfRule type="beginsWith" dxfId="236" priority="8" operator="beginsWith" text="Não">
      <formula>LEFT(H22,LEN("Não"))="Não"</formula>
    </cfRule>
  </conditionalFormatting>
  <conditionalFormatting sqref="B25:B26">
    <cfRule type="cellIs" dxfId="235" priority="6" operator="equal">
      <formula>0</formula>
    </cfRule>
  </conditionalFormatting>
  <conditionalFormatting sqref="B26">
    <cfRule type="beginsWith" dxfId="234" priority="4" operator="beginsWith" text="Realizada">
      <formula>LEFT(B26,LEN("Realizada"))="Realizada"</formula>
    </cfRule>
    <cfRule type="beginsWith" dxfId="233" priority="5" operator="beginsWith" text="Não">
      <formula>LEFT(B26,LEN("Não"))="Não"</formula>
    </cfRule>
  </conditionalFormatting>
  <conditionalFormatting sqref="C25:C26">
    <cfRule type="cellIs" dxfId="232" priority="3" operator="equal">
      <formula>0</formula>
    </cfRule>
  </conditionalFormatting>
  <conditionalFormatting sqref="C26">
    <cfRule type="beginsWith" dxfId="231" priority="1" operator="beginsWith" text="Realizada">
      <formula>LEFT(C26,LEN("Realizada"))="Realizada"</formula>
    </cfRule>
    <cfRule type="beginsWith" dxfId="230" priority="2" operator="beginsWith" text="Não">
      <formula>LEFT(C26,LEN("Não"))="Não"</formula>
    </cfRule>
  </conditionalFormatting>
  <dataValidations count="3">
    <dataValidation type="list" allowBlank="1" showInputMessage="1" showErrorMessage="1" sqref="K3:K33" xr:uid="{00000000-0002-0000-0A00-000000000000}">
      <formula1>fiscais01</formula1>
    </dataValidation>
    <dataValidation type="list" allowBlank="1" showInputMessage="1" showErrorMessage="1" sqref="L3:L33" xr:uid="{00000000-0002-0000-0A00-000001000000}">
      <formula1>status</formula1>
    </dataValidation>
    <dataValidation type="list" allowBlank="1" showInputMessage="1" showErrorMessage="1" sqref="M3:M33" xr:uid="{00000000-0002-0000-0A00-000002000000}">
      <formula1>situacao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1" manualBreakCount="1">
    <brk id="13" max="4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  <pageSetUpPr fitToPage="1"/>
  </sheetPr>
  <dimension ref="A1:I22"/>
  <sheetViews>
    <sheetView zoomScaleNormal="100" workbookViewId="0">
      <selection activeCell="O68" sqref="O68"/>
    </sheetView>
  </sheetViews>
  <sheetFormatPr defaultRowHeight="15"/>
  <cols>
    <col min="1" max="1" width="6.5703125" style="3" customWidth="1"/>
    <col min="2" max="6" width="20.5703125" style="3" customWidth="1"/>
    <col min="7" max="7" width="21.42578125" style="3" customWidth="1"/>
    <col min="8" max="8" width="23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41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Jun23'!B3</f>
        <v>0</v>
      </c>
      <c r="C3" s="165">
        <f>'Rel. Jun23'!C3</f>
        <v>0</v>
      </c>
      <c r="D3" s="164">
        <f>'Rel. Jun23'!D3</f>
        <v>0</v>
      </c>
      <c r="E3" s="165"/>
      <c r="F3" s="164">
        <f>'Rel. Jun23'!F3</f>
        <v>1</v>
      </c>
      <c r="G3" s="165">
        <f>'Rel. Jun23'!G3</f>
        <v>2</v>
      </c>
      <c r="H3" s="166">
        <f>'Rel. Jun23'!H3</f>
        <v>3</v>
      </c>
      <c r="I3" s="111"/>
    </row>
    <row r="4" spans="1:9" s="31" customFormat="1" ht="14.25" customHeight="1">
      <c r="A4" s="343"/>
      <c r="B4" s="167">
        <f>'Rel. Jun23'!B4</f>
        <v>0</v>
      </c>
      <c r="C4" s="168">
        <f>'Rel. Jun23'!C4</f>
        <v>0</v>
      </c>
      <c r="D4" s="169">
        <f>'Rel. Jun23'!D4</f>
        <v>0</v>
      </c>
      <c r="E4" s="168">
        <f>'Rel. Jun23'!E4</f>
        <v>0</v>
      </c>
      <c r="F4" s="169" t="str">
        <f>'Rel. Jun23'!F4</f>
        <v>A</v>
      </c>
      <c r="G4" s="168" t="str">
        <f>'Rel. Jun23'!G4</f>
        <v>A</v>
      </c>
      <c r="H4" s="170" t="s">
        <v>9</v>
      </c>
      <c r="I4" s="111"/>
    </row>
    <row r="5" spans="1:9" s="31" customFormat="1" ht="14.25" customHeight="1">
      <c r="A5" s="343"/>
      <c r="B5" s="171">
        <f>'Rel. Jun23'!B5</f>
        <v>0</v>
      </c>
      <c r="C5" s="172">
        <f>'Rel. Jun23'!C5</f>
        <v>0</v>
      </c>
      <c r="D5" s="171">
        <f>'Rel. Jun23'!D5</f>
        <v>0</v>
      </c>
      <c r="E5" s="172">
        <f>'Rel. Jun23'!E5</f>
        <v>0</v>
      </c>
      <c r="F5" s="171" t="str">
        <f>'Rel. Jun23'!F5</f>
        <v>Edimilson</v>
      </c>
      <c r="G5" s="172" t="str">
        <f>'Rel. Jun23'!G5</f>
        <v>Benedito</v>
      </c>
      <c r="H5" s="173" t="str">
        <f>'Rel. Jun23'!H5</f>
        <v>Marques</v>
      </c>
      <c r="I5" s="111"/>
    </row>
    <row r="6" spans="1:9" s="31" customFormat="1" ht="14.25" customHeight="1">
      <c r="A6" s="343"/>
      <c r="B6" s="174">
        <f>'Rel. Jun23'!B7</f>
        <v>4</v>
      </c>
      <c r="C6" s="164">
        <f>'Rel. Jun23'!C7</f>
        <v>5</v>
      </c>
      <c r="D6" s="174">
        <f>'Rel. Jun23'!D7</f>
        <v>6</v>
      </c>
      <c r="E6" s="164">
        <f>'Rel. Jun23'!E7</f>
        <v>7</v>
      </c>
      <c r="F6" s="174">
        <f>'Rel. Jun23'!F7</f>
        <v>8</v>
      </c>
      <c r="G6" s="164">
        <f>'Rel. Jun23'!G7</f>
        <v>9</v>
      </c>
      <c r="H6" s="175">
        <f>'Rel. Jun23'!H7</f>
        <v>10</v>
      </c>
      <c r="I6" s="111"/>
    </row>
    <row r="7" spans="1:9" s="31" customFormat="1" ht="14.25" customHeight="1">
      <c r="A7" s="343"/>
      <c r="B7" s="168" t="s">
        <v>9</v>
      </c>
      <c r="C7" s="169" t="str">
        <f>'Rel. Jun23'!C8</f>
        <v>A</v>
      </c>
      <c r="D7" s="168" t="str">
        <f>'Rel. Jun23'!D8</f>
        <v>A</v>
      </c>
      <c r="E7" s="169" t="str">
        <f>'Rel. Jun23'!E8</f>
        <v>A</v>
      </c>
      <c r="F7" s="168" t="str">
        <f>'Rel. Jun23'!F8</f>
        <v>A</v>
      </c>
      <c r="G7" s="169" t="str">
        <f>'Rel. Jun23'!G8</f>
        <v>A</v>
      </c>
      <c r="H7" s="176" t="s">
        <v>9</v>
      </c>
      <c r="I7" s="111"/>
    </row>
    <row r="8" spans="1:9" s="31" customFormat="1" ht="14.25" customHeight="1">
      <c r="A8" s="343"/>
      <c r="B8" s="168" t="str">
        <f>'Rel. Jun23'!B9</f>
        <v>Benedito</v>
      </c>
      <c r="C8" s="177" t="str">
        <f>'Rel. Jun23'!C9</f>
        <v>Marques</v>
      </c>
      <c r="D8" s="168" t="str">
        <f>'Rel. Jun23'!D9</f>
        <v>Leonardo</v>
      </c>
      <c r="E8" s="177" t="str">
        <f>'Rel. Jun23'!E9</f>
        <v>Rogério</v>
      </c>
      <c r="F8" s="168" t="str">
        <f>'Rel. Jun23'!F9</f>
        <v>Edimilson</v>
      </c>
      <c r="G8" s="177" t="str">
        <f>'Rel. Jun23'!G9</f>
        <v>Benedito</v>
      </c>
      <c r="H8" s="176" t="str">
        <f>'Rel. Jun23'!H9</f>
        <v>Marques</v>
      </c>
      <c r="I8" s="111"/>
    </row>
    <row r="9" spans="1:9" s="31" customFormat="1" ht="14.25" customHeight="1">
      <c r="A9" s="343"/>
      <c r="B9" s="164">
        <f>'Rel. Jun23'!B11</f>
        <v>11</v>
      </c>
      <c r="C9" s="174">
        <f>'Rel. Jun23'!C11</f>
        <v>12</v>
      </c>
      <c r="D9" s="164">
        <f>'Rel. Jun23'!D11</f>
        <v>13</v>
      </c>
      <c r="E9" s="174">
        <f>'Rel. Jun23'!E11</f>
        <v>14</v>
      </c>
      <c r="F9" s="164">
        <f>'Rel. Jun23'!F11</f>
        <v>15</v>
      </c>
      <c r="G9" s="174">
        <f>'Rel. Jun23'!G11</f>
        <v>16</v>
      </c>
      <c r="H9" s="166">
        <f>'Rel. Jun23'!H11</f>
        <v>17</v>
      </c>
      <c r="I9" s="111"/>
    </row>
    <row r="10" spans="1:9" s="31" customFormat="1" ht="14.25" customHeight="1">
      <c r="A10" s="343"/>
      <c r="B10" s="169" t="s">
        <v>9</v>
      </c>
      <c r="C10" s="168" t="str">
        <f>'Rel. Jun23'!C12</f>
        <v>A</v>
      </c>
      <c r="D10" s="169" t="str">
        <f>'Rel. Jun23'!D12</f>
        <v>A</v>
      </c>
      <c r="E10" s="168" t="str">
        <f>'Rel. Jun23'!E12</f>
        <v>A</v>
      </c>
      <c r="F10" s="169" t="str">
        <f>'Rel. Jun23'!F12</f>
        <v>A</v>
      </c>
      <c r="G10" s="168" t="str">
        <f>'Rel. Jun23'!G12</f>
        <v>A</v>
      </c>
      <c r="H10" s="170" t="s">
        <v>9</v>
      </c>
      <c r="I10" s="111"/>
    </row>
    <row r="11" spans="1:9" s="31" customFormat="1" ht="14.25" customHeight="1">
      <c r="A11" s="343"/>
      <c r="B11" s="177" t="str">
        <f>'Rel. Jun23'!B13</f>
        <v>Leonardo</v>
      </c>
      <c r="C11" s="168" t="str">
        <f>'Rel. Jun23'!C13</f>
        <v>Rogério</v>
      </c>
      <c r="D11" s="177" t="str">
        <f>'Rel. Jun23'!D13</f>
        <v>Edimilson</v>
      </c>
      <c r="E11" s="168" t="str">
        <f>'Rel. Jun23'!E13</f>
        <v>Benedito</v>
      </c>
      <c r="F11" s="177" t="str">
        <f>'Rel. Jun23'!F13</f>
        <v>Marques</v>
      </c>
      <c r="G11" s="168" t="str">
        <f>'Rel. Jun23'!G13</f>
        <v>Sarmento</v>
      </c>
      <c r="H11" s="178" t="str">
        <f>'Rel. Jun23'!H13</f>
        <v>Rogério</v>
      </c>
      <c r="I11" s="111"/>
    </row>
    <row r="12" spans="1:9" s="31" customFormat="1" ht="14.25" customHeight="1">
      <c r="A12" s="343"/>
      <c r="B12" s="174">
        <f>'Rel. Jun23'!B15</f>
        <v>18</v>
      </c>
      <c r="C12" s="164">
        <f>'Rel. Jun23'!C15</f>
        <v>19</v>
      </c>
      <c r="D12" s="174">
        <f>'Rel. Jun23'!D15</f>
        <v>20</v>
      </c>
      <c r="E12" s="164">
        <f>'Rel. Jun23'!E15</f>
        <v>21</v>
      </c>
      <c r="F12" s="174">
        <f>'Rel. Jun23'!F15</f>
        <v>22</v>
      </c>
      <c r="G12" s="164">
        <f>'Rel. Jun23'!G15</f>
        <v>23</v>
      </c>
      <c r="H12" s="175">
        <f>'Rel. Jun23'!H15</f>
        <v>24</v>
      </c>
      <c r="I12" s="111"/>
    </row>
    <row r="13" spans="1:9" s="31" customFormat="1" ht="14.25" customHeight="1">
      <c r="A13" s="343"/>
      <c r="B13" s="168" t="s">
        <v>9</v>
      </c>
      <c r="C13" s="169" t="str">
        <f>'Rel. Jun23'!C16</f>
        <v>A</v>
      </c>
      <c r="D13" s="168" t="str">
        <f>'Rel. Jun23'!D16</f>
        <v>A</v>
      </c>
      <c r="E13" s="169" t="str">
        <f>'Rel. Jun23'!E16</f>
        <v>A</v>
      </c>
      <c r="F13" s="168" t="str">
        <f>'Rel. Jun23'!F16</f>
        <v>A</v>
      </c>
      <c r="G13" s="169" t="str">
        <f>'Rel. Jun23'!G16</f>
        <v>A</v>
      </c>
      <c r="H13" s="176" t="s">
        <v>9</v>
      </c>
      <c r="I13" s="111"/>
    </row>
    <row r="14" spans="1:9" s="31" customFormat="1" ht="14.25" customHeight="1">
      <c r="A14" s="343"/>
      <c r="B14" s="168" t="str">
        <f>'Rel. Jun23'!B17</f>
        <v>Edimilson</v>
      </c>
      <c r="C14" s="177" t="str">
        <f>'Rel. Jun23'!C17</f>
        <v>Benedito</v>
      </c>
      <c r="D14" s="168" t="str">
        <f>'Rel. Jun23'!D17</f>
        <v>Marques</v>
      </c>
      <c r="E14" s="177" t="str">
        <f>'Rel. Jun23'!E17</f>
        <v>Sarmento</v>
      </c>
      <c r="F14" s="168" t="str">
        <f>'Rel. Jun23'!F17</f>
        <v>Rogério</v>
      </c>
      <c r="G14" s="177" t="str">
        <f>'Rel. Jun23'!G17</f>
        <v>Edimilson</v>
      </c>
      <c r="H14" s="176" t="str">
        <f>'Rel. Jun23'!H17</f>
        <v>Benedito</v>
      </c>
      <c r="I14" s="111"/>
    </row>
    <row r="15" spans="1:9" s="31" customFormat="1" ht="14.25" customHeight="1">
      <c r="A15" s="343"/>
      <c r="B15" s="164">
        <f>'Rel. Jun23'!B19</f>
        <v>25</v>
      </c>
      <c r="C15" s="174">
        <f>'Rel. Jun23'!C19</f>
        <v>26</v>
      </c>
      <c r="D15" s="164">
        <f>'Rel. Jun23'!D19</f>
        <v>27</v>
      </c>
      <c r="E15" s="174">
        <f>'Rel. Jun23'!E19</f>
        <v>28</v>
      </c>
      <c r="F15" s="164">
        <f>'Rel. Jun23'!F19</f>
        <v>29</v>
      </c>
      <c r="G15" s="174">
        <f>'Rel. Jun23'!G19</f>
        <v>30</v>
      </c>
      <c r="H15" s="166">
        <f>'Rel. Jun23'!H19</f>
        <v>0</v>
      </c>
      <c r="I15" s="111"/>
    </row>
    <row r="16" spans="1:9" s="31" customFormat="1" ht="14.25" customHeight="1">
      <c r="A16" s="343"/>
      <c r="B16" s="169" t="s">
        <v>9</v>
      </c>
      <c r="C16" s="168" t="str">
        <f>'Rel. Jun23'!C20</f>
        <v>A</v>
      </c>
      <c r="D16" s="169" t="str">
        <f>'Rel. Jun23'!D20</f>
        <v>A</v>
      </c>
      <c r="E16" s="168" t="str">
        <f>'Rel. Jun23'!E20</f>
        <v>A</v>
      </c>
      <c r="F16" s="169" t="str">
        <f>'Rel. Jun23'!F20</f>
        <v>A</v>
      </c>
      <c r="G16" s="168" t="s">
        <v>9</v>
      </c>
      <c r="H16" s="170">
        <f>'Rel. Jun23'!H20</f>
        <v>0</v>
      </c>
      <c r="I16" s="111"/>
    </row>
    <row r="17" spans="1:9" s="31" customFormat="1" ht="14.25" customHeight="1">
      <c r="A17" s="343"/>
      <c r="B17" s="177" t="str">
        <f>'Rel. Jun23'!B21</f>
        <v>Marques</v>
      </c>
      <c r="C17" s="168" t="str">
        <f>'Rel. Jun23'!C21</f>
        <v>Sarmento</v>
      </c>
      <c r="D17" s="171" t="str">
        <f>'Rel. Jun23'!D21</f>
        <v>Rogério</v>
      </c>
      <c r="E17" s="168" t="str">
        <f>'Rel. Jun23'!E21</f>
        <v>Edimilson</v>
      </c>
      <c r="F17" s="177" t="str">
        <f>'Rel. Jun23'!F21</f>
        <v>Benedito</v>
      </c>
      <c r="G17" s="168" t="str">
        <f>'Rel. Jun23'!G21</f>
        <v>Marques</v>
      </c>
      <c r="H17" s="178">
        <f>'Rel. Jun23'!H21</f>
        <v>0</v>
      </c>
      <c r="I17" s="111"/>
    </row>
    <row r="18" spans="1:9" s="31" customFormat="1" ht="14.25" customHeight="1">
      <c r="A18" s="343"/>
      <c r="B18" s="174">
        <f>'Rel. Jun23'!B23</f>
        <v>0</v>
      </c>
      <c r="C18" s="180">
        <f>'Rel. Jun23'!C23</f>
        <v>0</v>
      </c>
      <c r="D18" s="179">
        <f>'Rel. Jan23'!D23</f>
        <v>0</v>
      </c>
      <c r="E18" s="180">
        <f>'Rel. Jun23'!E23</f>
        <v>0</v>
      </c>
      <c r="F18" s="179">
        <f>'Rel. Jun23'!F23</f>
        <v>0</v>
      </c>
      <c r="G18" s="180">
        <f>'Rel. Jun23'!G23</f>
        <v>0</v>
      </c>
      <c r="H18" s="181">
        <f>'Rel. Jun23'!H23</f>
        <v>0</v>
      </c>
      <c r="I18" s="111"/>
    </row>
    <row r="19" spans="1:9" s="31" customFormat="1" ht="14.25" customHeight="1">
      <c r="A19" s="343"/>
      <c r="B19" s="182">
        <f>'Rel. Jun23'!B24</f>
        <v>0</v>
      </c>
      <c r="C19" s="183">
        <f>'Rel. Jun23'!C24</f>
        <v>0</v>
      </c>
      <c r="D19" s="182">
        <f>'Rel. Jun23'!D24</f>
        <v>0</v>
      </c>
      <c r="E19" s="183">
        <f>'Rel. Jun23'!E24</f>
        <v>0</v>
      </c>
      <c r="F19" s="182">
        <f>'Rel. Jun23'!F24</f>
        <v>0</v>
      </c>
      <c r="G19" s="183">
        <f>'Rel. Jun23'!G24</f>
        <v>0</v>
      </c>
      <c r="H19" s="184">
        <f>'Rel. Jun23'!H24</f>
        <v>0</v>
      </c>
      <c r="I19" s="111"/>
    </row>
    <row r="20" spans="1:9" s="31" customFormat="1" ht="14.25" customHeight="1">
      <c r="A20" s="344"/>
      <c r="B20" s="185">
        <f>'Rel. Jun23'!B25</f>
        <v>0</v>
      </c>
      <c r="C20" s="186">
        <f>'Rel. Jun23'!C25</f>
        <v>0</v>
      </c>
      <c r="D20" s="185">
        <f>'Rel. Jun23'!D25</f>
        <v>0</v>
      </c>
      <c r="E20" s="186">
        <f>'Rel. Jun23'!E25</f>
        <v>0</v>
      </c>
      <c r="F20" s="185">
        <f>'Rel. Jun23'!F25</f>
        <v>0</v>
      </c>
      <c r="G20" s="186">
        <f>'Rel. Jun23'!G25</f>
        <v>0</v>
      </c>
      <c r="H20" s="187">
        <f>'Rel. Jun23'!H25</f>
        <v>0</v>
      </c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</sheetData>
  <mergeCells count="2">
    <mergeCell ref="G1:H1"/>
    <mergeCell ref="A2:A20"/>
  </mergeCells>
  <conditionalFormatting sqref="B3:H3">
    <cfRule type="cellIs" dxfId="229" priority="3" operator="equal">
      <formula>#REF!</formula>
    </cfRule>
  </conditionalFormatting>
  <conditionalFormatting sqref="B6:H7">
    <cfRule type="cellIs" dxfId="228" priority="5" operator="equal">
      <formula>#REF!</formula>
    </cfRule>
  </conditionalFormatting>
  <conditionalFormatting sqref="B9:H10">
    <cfRule type="cellIs" dxfId="227" priority="7" operator="equal">
      <formula>#REF!</formula>
    </cfRule>
  </conditionalFormatting>
  <conditionalFormatting sqref="B12:H13">
    <cfRule type="cellIs" dxfId="226" priority="9" operator="equal">
      <formula>#REF!</formula>
    </cfRule>
  </conditionalFormatting>
  <conditionalFormatting sqref="B15:H16">
    <cfRule type="cellIs" dxfId="225" priority="11" operator="equal">
      <formula>#REF!</formula>
    </cfRule>
  </conditionalFormatting>
  <conditionalFormatting sqref="B18:H19">
    <cfRule type="cellIs" dxfId="224" priority="13" operator="equal">
      <formula>#REF!</formula>
    </cfRule>
  </conditionalFormatting>
  <conditionalFormatting sqref="B3:B5 D3:D5 F3:F5 H3:H6 G6:G8 E6:E8 C6:C8 B9:B11 D9:D11 F9:F11 H9:H11 G12:G14 E12:E14 C12:C14 B15:B17 D15:D17 F15:F17 H15:H17 G18:G20 E18:E20 C18:C20">
    <cfRule type="cellIs" dxfId="223" priority="2" operator="equal">
      <formula>0</formula>
    </cfRule>
  </conditionalFormatting>
  <conditionalFormatting sqref="G3:G5 E3:E5 C3:C5 B6:B8 D6:D8 F6:F8 H6:H8 G9:G11 E9:E11 C9:C11 B12:B14 D12:D14 F12:F14 H12:H14 G15:G17 E15:E17 C15:C17 B18:B20 D18:D20 F18:F20 H18:H20">
    <cfRule type="cellIs" dxfId="222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  <pageSetUpPr fitToPage="1"/>
  </sheetPr>
  <dimension ref="A1:AD42"/>
  <sheetViews>
    <sheetView showGridLines="0" view="pageBreakPreview" topLeftCell="N1" zoomScale="87" zoomScaleNormal="100" zoomScaleSheetLayoutView="87" workbookViewId="0">
      <selection activeCell="AB1" sqref="AB1:AB7"/>
    </sheetView>
  </sheetViews>
  <sheetFormatPr defaultColWidth="9.140625" defaultRowHeight="15"/>
  <cols>
    <col min="1" max="1" width="5" style="3" bestFit="1" customWidth="1"/>
    <col min="2" max="2" width="11.42578125" style="40" customWidth="1"/>
    <col min="3" max="8" width="11.42578125" style="41" customWidth="1"/>
    <col min="9" max="9" width="5.5703125" style="24" customWidth="1"/>
    <col min="10" max="10" width="5.28515625" style="25" customWidth="1"/>
    <col min="11" max="11" width="25" style="25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17.42578125" style="204" customWidth="1"/>
    <col min="29" max="29" width="9.140625" style="205"/>
    <col min="30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98" t="s">
        <v>23</v>
      </c>
      <c r="AC1" s="207" t="s">
        <v>12</v>
      </c>
      <c r="AD1" s="12"/>
    </row>
    <row r="2" spans="1:30" s="15" customFormat="1" ht="16.5" customHeight="1">
      <c r="A2" s="364" t="s">
        <v>41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98" t="s">
        <v>20</v>
      </c>
      <c r="AC2" s="208" t="s">
        <v>19</v>
      </c>
      <c r="AD2" s="161"/>
    </row>
    <row r="3" spans="1:30" ht="13.5" customHeight="1">
      <c r="A3" s="365"/>
      <c r="B3" s="33"/>
      <c r="C3" s="34"/>
      <c r="D3" s="33"/>
      <c r="E3" s="34"/>
      <c r="F3" s="33">
        <v>1</v>
      </c>
      <c r="G3" s="34">
        <v>2</v>
      </c>
      <c r="H3" s="95">
        <v>3</v>
      </c>
      <c r="I3" s="16"/>
      <c r="J3" s="90">
        <v>1</v>
      </c>
      <c r="K3" s="71" t="s">
        <v>22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98" t="s">
        <v>35</v>
      </c>
      <c r="AC3" s="204"/>
      <c r="AD3" s="10"/>
    </row>
    <row r="4" spans="1:30" ht="13.5" customHeight="1">
      <c r="A4" s="365"/>
      <c r="B4" s="35"/>
      <c r="C4" s="36"/>
      <c r="D4" s="35"/>
      <c r="E4" s="36"/>
      <c r="F4" s="35" t="s">
        <v>9</v>
      </c>
      <c r="G4" s="36" t="s">
        <v>9</v>
      </c>
      <c r="H4" s="96" t="s">
        <v>9</v>
      </c>
      <c r="I4" s="16"/>
      <c r="J4" s="92">
        <v>2</v>
      </c>
      <c r="K4" s="72" t="s">
        <v>25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98" t="s">
        <v>25</v>
      </c>
      <c r="AC4" s="204"/>
      <c r="AD4" s="10"/>
    </row>
    <row r="5" spans="1:30" ht="13.5" customHeight="1">
      <c r="A5" s="365"/>
      <c r="B5" s="45"/>
      <c r="C5" s="52"/>
      <c r="D5" s="45">
        <f>IF(D3&gt;0,VLOOKUP(D7,reljan,2,0),0)</f>
        <v>0</v>
      </c>
      <c r="E5" s="52">
        <f>IF(E3&gt;0,VLOOKUP(E7,reljan,2,0),0)</f>
        <v>0</v>
      </c>
      <c r="F5" s="45" t="str">
        <f>IF(F3&gt;0,VLOOKUP(F7,reljan,2,0),0)</f>
        <v>Edimilson</v>
      </c>
      <c r="G5" s="52" t="str">
        <f>IF(G3&gt;0,VLOOKUP(G7,reljan,2,0),0)</f>
        <v>Benedito</v>
      </c>
      <c r="H5" s="129" t="str">
        <f>IF(H3&gt;0,VLOOKUP(H7,reljan,2,0),0)</f>
        <v>Marques</v>
      </c>
      <c r="I5" s="16"/>
      <c r="J5" s="90">
        <v>3</v>
      </c>
      <c r="K5" s="71" t="s">
        <v>35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98" t="s">
        <v>22</v>
      </c>
      <c r="AC5" s="204"/>
      <c r="AD5" s="10"/>
    </row>
    <row r="6" spans="1:30" ht="13.5" customHeight="1">
      <c r="A6" s="365"/>
      <c r="B6" s="48"/>
      <c r="C6" s="49"/>
      <c r="D6" s="48"/>
      <c r="E6" s="49"/>
      <c r="F6" s="48"/>
      <c r="G6" s="49"/>
      <c r="H6" s="130">
        <f>IF(H3&gt;0,VLOOKUP(H3,reljan,3,0),0)</f>
        <v>0</v>
      </c>
      <c r="I6" s="16"/>
      <c r="J6" s="92">
        <v>4</v>
      </c>
      <c r="K6" s="72" t="s">
        <v>11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99" t="s">
        <v>28</v>
      </c>
      <c r="AC6" s="204"/>
      <c r="AD6" s="10"/>
    </row>
    <row r="7" spans="1:30" ht="13.5" customHeight="1">
      <c r="A7" s="365"/>
      <c r="B7" s="34">
        <v>4</v>
      </c>
      <c r="C7" s="33">
        <v>5</v>
      </c>
      <c r="D7" s="34">
        <v>6</v>
      </c>
      <c r="E7" s="33">
        <v>7</v>
      </c>
      <c r="F7" s="34">
        <v>8</v>
      </c>
      <c r="G7" s="33">
        <v>9</v>
      </c>
      <c r="H7" s="97">
        <v>10</v>
      </c>
      <c r="I7" s="16"/>
      <c r="J7" s="90">
        <v>5</v>
      </c>
      <c r="K7" s="71" t="s">
        <v>20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199" t="s">
        <v>11</v>
      </c>
    </row>
    <row r="8" spans="1:30" ht="13.5" customHeight="1">
      <c r="A8" s="365"/>
      <c r="B8" s="37" t="s">
        <v>9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">
        <v>9</v>
      </c>
      <c r="I8" s="16"/>
      <c r="J8" s="92">
        <v>6</v>
      </c>
      <c r="K8" s="72" t="s">
        <v>22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200"/>
    </row>
    <row r="9" spans="1:30" ht="13.5" customHeight="1">
      <c r="A9" s="365"/>
      <c r="B9" s="47" t="str">
        <f>IF(B7&gt;0,VLOOKUP(B7,reljan,2,0),0)</f>
        <v>Benedito</v>
      </c>
      <c r="C9" s="45" t="str">
        <f>IF(C7&gt;0,VLOOKUP(C7,reljan,2,0),0)</f>
        <v>Marques</v>
      </c>
      <c r="D9" s="52" t="str">
        <f>IF(D7&gt;0,VLOOKUP(D7,reljan,2,0),0)</f>
        <v>Leonardo</v>
      </c>
      <c r="E9" s="45" t="str">
        <f>IF(E7&gt;0,VLOOKUP(E7,reljan,2,0),0)</f>
        <v>Rogério</v>
      </c>
      <c r="F9" s="52" t="str">
        <f>IF(F7&gt;0,VLOOKUP(F7,reljan,2,0),0)</f>
        <v>Edimilson</v>
      </c>
      <c r="G9" s="45" t="str">
        <f>IF(G7&gt;0,VLOOKUP(G7,reljan,2,0),0)</f>
        <v>Benedito</v>
      </c>
      <c r="H9" s="131" t="str">
        <f>IF(H7&gt;0,VLOOKUP(H7,reljan,2,0),0)</f>
        <v>Marques</v>
      </c>
      <c r="I9" s="16"/>
      <c r="J9" s="90">
        <v>7</v>
      </c>
      <c r="K9" s="71" t="s">
        <v>25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200"/>
    </row>
    <row r="10" spans="1:30" ht="13.5" customHeight="1">
      <c r="A10" s="365"/>
      <c r="B10" s="132">
        <f t="shared" ref="B10:H10" si="0">IF(B7&gt;0,VLOOKUP(B7,reljan,3,0),0)</f>
        <v>0</v>
      </c>
      <c r="C10" s="48">
        <f t="shared" si="0"/>
        <v>0</v>
      </c>
      <c r="D10" s="49">
        <f t="shared" si="0"/>
        <v>0</v>
      </c>
      <c r="E10" s="48">
        <f t="shared" si="0"/>
        <v>0</v>
      </c>
      <c r="F10" s="49">
        <f t="shared" si="0"/>
        <v>0</v>
      </c>
      <c r="G10" s="48">
        <f t="shared" si="0"/>
        <v>0</v>
      </c>
      <c r="H10" s="133">
        <f t="shared" si="0"/>
        <v>0</v>
      </c>
      <c r="I10" s="16"/>
      <c r="J10" s="92">
        <v>8</v>
      </c>
      <c r="K10" s="72" t="s">
        <v>35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200"/>
    </row>
    <row r="11" spans="1:30" ht="13.5" customHeight="1">
      <c r="A11" s="365"/>
      <c r="B11" s="33">
        <v>11</v>
      </c>
      <c r="C11" s="38">
        <v>12</v>
      </c>
      <c r="D11" s="33">
        <v>13</v>
      </c>
      <c r="E11" s="38">
        <v>14</v>
      </c>
      <c r="F11" s="33">
        <v>15</v>
      </c>
      <c r="G11" s="38">
        <v>16</v>
      </c>
      <c r="H11" s="95">
        <v>17</v>
      </c>
      <c r="I11" s="16"/>
      <c r="J11" s="90">
        <v>9</v>
      </c>
      <c r="K11" s="71" t="s">
        <v>11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99">
        <v>42887</v>
      </c>
    </row>
    <row r="12" spans="1:30" ht="13.5" customHeight="1">
      <c r="A12" s="365"/>
      <c r="B12" s="35" t="s">
        <v>9</v>
      </c>
      <c r="C12" s="39" t="s">
        <v>9</v>
      </c>
      <c r="D12" s="35" t="s">
        <v>9</v>
      </c>
      <c r="E12" s="39" t="s">
        <v>9</v>
      </c>
      <c r="F12" s="35" t="s">
        <v>9</v>
      </c>
      <c r="G12" s="39" t="s">
        <v>9</v>
      </c>
      <c r="H12" s="96" t="s">
        <v>9</v>
      </c>
      <c r="I12" s="16"/>
      <c r="J12" s="92">
        <v>10</v>
      </c>
      <c r="K12" s="72" t="s">
        <v>20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99"/>
    </row>
    <row r="13" spans="1:30" ht="13.5" customHeight="1">
      <c r="A13" s="365"/>
      <c r="B13" s="45" t="str">
        <f>IF(B11&gt;0,VLOOKUP(B11,reljan,2,0),0)</f>
        <v>Leonardo</v>
      </c>
      <c r="C13" s="46" t="str">
        <f>IF(C11&gt;0,VLOOKUP(C11,reljan,2,0),0)</f>
        <v>Rogério</v>
      </c>
      <c r="D13" s="45" t="str">
        <f>IF(D11&gt;0,VLOOKUP(D11,reljan,2,0),0)</f>
        <v>Edimilson</v>
      </c>
      <c r="E13" s="46" t="str">
        <f>IF(E11&gt;0,VLOOKUP(E11,reljan,2,0),0)</f>
        <v>Benedito</v>
      </c>
      <c r="F13" s="45" t="str">
        <f>IF(F11&gt;0,VLOOKUP(F11,reljan,2,0),0)</f>
        <v>Marques</v>
      </c>
      <c r="G13" s="46" t="str">
        <f>IF(G11&gt;0,VLOOKUP(G11,reljan,2,0),0)</f>
        <v>Sarmento</v>
      </c>
      <c r="H13" s="129" t="str">
        <f>IF(H11&gt;0,VLOOKUP(H11,reljan,2,0),0)</f>
        <v>Rogério</v>
      </c>
      <c r="I13" s="16"/>
      <c r="J13" s="90">
        <v>11</v>
      </c>
      <c r="K13" s="71" t="s">
        <v>22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99"/>
    </row>
    <row r="14" spans="1:30" ht="13.5" customHeight="1">
      <c r="A14" s="365"/>
      <c r="B14" s="51">
        <f t="shared" ref="B14:H14" si="1">IF(B11&gt;0,VLOOKUP(B11,reljan,3,0),0)</f>
        <v>0</v>
      </c>
      <c r="C14" s="50">
        <f t="shared" si="1"/>
        <v>0</v>
      </c>
      <c r="D14" s="51">
        <f t="shared" si="1"/>
        <v>0</v>
      </c>
      <c r="E14" s="50">
        <f t="shared" si="1"/>
        <v>0</v>
      </c>
      <c r="F14" s="51">
        <f t="shared" si="1"/>
        <v>0</v>
      </c>
      <c r="G14" s="50">
        <f t="shared" si="1"/>
        <v>0</v>
      </c>
      <c r="H14" s="134">
        <f t="shared" si="1"/>
        <v>0</v>
      </c>
      <c r="I14" s="16"/>
      <c r="J14" s="92">
        <v>12</v>
      </c>
      <c r="K14" s="72" t="s">
        <v>25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99">
        <v>42917</v>
      </c>
    </row>
    <row r="15" spans="1:30" ht="13.5" customHeight="1">
      <c r="A15" s="365"/>
      <c r="B15" s="34">
        <v>18</v>
      </c>
      <c r="C15" s="33">
        <v>19</v>
      </c>
      <c r="D15" s="34">
        <v>20</v>
      </c>
      <c r="E15" s="33">
        <v>21</v>
      </c>
      <c r="F15" s="34">
        <v>22</v>
      </c>
      <c r="G15" s="33">
        <v>23</v>
      </c>
      <c r="H15" s="97">
        <v>24</v>
      </c>
      <c r="I15" s="16"/>
      <c r="J15" s="90">
        <v>13</v>
      </c>
      <c r="K15" s="71" t="s">
        <v>35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99">
        <v>42948</v>
      </c>
    </row>
    <row r="16" spans="1:30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">
        <v>9</v>
      </c>
      <c r="I16" s="16"/>
      <c r="J16" s="92">
        <v>14</v>
      </c>
      <c r="K16" s="72" t="s">
        <v>11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99"/>
    </row>
    <row r="17" spans="1:29" ht="13.5" customHeight="1">
      <c r="A17" s="365"/>
      <c r="B17" s="47" t="str">
        <f>IF(B15&gt;0,VLOOKUP(B15,reljan,2,0),0)</f>
        <v>Edimilson</v>
      </c>
      <c r="C17" s="45" t="str">
        <f>IF(C15&gt;0,VLOOKUP(C15,reljan,2,0),0)</f>
        <v>Benedito</v>
      </c>
      <c r="D17" s="52" t="str">
        <f>IF(D15&gt;0,VLOOKUP(D15,reljan,2,0),0)</f>
        <v>Marques</v>
      </c>
      <c r="E17" s="45" t="str">
        <f>IF(E15&gt;0,VLOOKUP(E15,reljan,2,0),0)</f>
        <v>Sarmento</v>
      </c>
      <c r="F17" s="52" t="str">
        <f>IF(F15&gt;0,VLOOKUP(F15,reljan,2,0),0)</f>
        <v>Rogério</v>
      </c>
      <c r="G17" s="45" t="str">
        <f>IF(G15&gt;0,VLOOKUP(G15,reljan,2,0),0)</f>
        <v>Edimilson</v>
      </c>
      <c r="H17" s="131" t="str">
        <f>IF(H15&gt;0,VLOOKUP(H15,reljan,2,0),0)</f>
        <v>Benedito</v>
      </c>
      <c r="I17" s="16"/>
      <c r="J17" s="90">
        <v>15</v>
      </c>
      <c r="K17" s="71" t="s">
        <v>20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99"/>
    </row>
    <row r="18" spans="1:29" ht="13.5" customHeight="1">
      <c r="A18" s="365"/>
      <c r="B18" s="132">
        <f t="shared" ref="B18:H18" si="2">IF(B15&gt;0,VLOOKUP(B15,reljan,3,0),0)</f>
        <v>0</v>
      </c>
      <c r="C18" s="48">
        <f t="shared" si="2"/>
        <v>0</v>
      </c>
      <c r="D18" s="49">
        <f t="shared" si="2"/>
        <v>0</v>
      </c>
      <c r="E18" s="48">
        <f t="shared" si="2"/>
        <v>0</v>
      </c>
      <c r="F18" s="49">
        <f t="shared" si="2"/>
        <v>0</v>
      </c>
      <c r="G18" s="48">
        <f t="shared" si="2"/>
        <v>0</v>
      </c>
      <c r="H18" s="133">
        <f t="shared" si="2"/>
        <v>0</v>
      </c>
      <c r="I18" s="18"/>
      <c r="J18" s="92">
        <v>16</v>
      </c>
      <c r="K18" s="72" t="s">
        <v>23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99">
        <v>42979</v>
      </c>
    </row>
    <row r="19" spans="1:29" ht="13.5" customHeight="1">
      <c r="A19" s="365"/>
      <c r="B19" s="33">
        <v>25</v>
      </c>
      <c r="C19" s="38">
        <v>26</v>
      </c>
      <c r="D19" s="33">
        <v>27</v>
      </c>
      <c r="E19" s="38">
        <v>28</v>
      </c>
      <c r="F19" s="33">
        <v>29</v>
      </c>
      <c r="G19" s="38">
        <v>30</v>
      </c>
      <c r="H19" s="95"/>
      <c r="I19" s="83"/>
      <c r="J19" s="90">
        <v>17</v>
      </c>
      <c r="K19" s="71" t="s">
        <v>25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99">
        <v>43009</v>
      </c>
    </row>
    <row r="20" spans="1:29" ht="13.5" customHeight="1">
      <c r="A20" s="365"/>
      <c r="B20" s="35" t="s">
        <v>9</v>
      </c>
      <c r="C20" s="39" t="s">
        <v>9</v>
      </c>
      <c r="D20" s="35" t="s">
        <v>9</v>
      </c>
      <c r="E20" s="39" t="s">
        <v>9</v>
      </c>
      <c r="F20" s="35" t="s">
        <v>9</v>
      </c>
      <c r="G20" s="39" t="s">
        <v>9</v>
      </c>
      <c r="H20" s="96"/>
      <c r="I20" s="83"/>
      <c r="J20" s="92">
        <v>18</v>
      </c>
      <c r="K20" s="72" t="s">
        <v>35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99"/>
    </row>
    <row r="21" spans="1:29" ht="13.5" customHeight="1">
      <c r="A21" s="365"/>
      <c r="B21" s="45" t="str">
        <f>IF(B19&gt;0,VLOOKUP(B19,reljan,2,0),0)</f>
        <v>Marques</v>
      </c>
      <c r="C21" s="46" t="str">
        <f>IF(C19&gt;0,VLOOKUP(C19,reljan,2,0),0)</f>
        <v>Sarmento</v>
      </c>
      <c r="D21" s="45" t="str">
        <f>IF(D19&gt;0,VLOOKUP(D19,reljan,2,0),0)</f>
        <v>Rogério</v>
      </c>
      <c r="E21" s="46" t="str">
        <f>IF(E19&gt;0,VLOOKUP(E19,reljan,2,0),0)</f>
        <v>Edimilson</v>
      </c>
      <c r="F21" s="45" t="str">
        <f>IF(F19&gt;0,VLOOKUP(F19,reljan,2,0),0)</f>
        <v>Benedito</v>
      </c>
      <c r="G21" s="46" t="str">
        <f>IF(G19&gt;0,VLOOKUP(G19,reljan,2,0),0)</f>
        <v>Marques</v>
      </c>
      <c r="H21" s="129">
        <f t="shared" ref="C21:H21" si="3">IF(H19&gt;0,VLOOKUP(H19,reljan,2,0),0)</f>
        <v>0</v>
      </c>
      <c r="I21" s="83"/>
      <c r="J21" s="90">
        <v>19</v>
      </c>
      <c r="K21" s="71" t="s">
        <v>11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99"/>
    </row>
    <row r="22" spans="1:29" ht="13.5" customHeight="1">
      <c r="A22" s="365"/>
      <c r="B22" s="135">
        <f t="shared" ref="B22:H22" si="4">IF(B19&gt;0,VLOOKUP(B19,reljan,3,0),0)</f>
        <v>0</v>
      </c>
      <c r="C22" s="136">
        <f t="shared" si="4"/>
        <v>0</v>
      </c>
      <c r="D22" s="135">
        <f t="shared" si="4"/>
        <v>0</v>
      </c>
      <c r="E22" s="136">
        <f t="shared" si="4"/>
        <v>0</v>
      </c>
      <c r="F22" s="135">
        <f t="shared" si="4"/>
        <v>0</v>
      </c>
      <c r="G22" s="136">
        <f t="shared" si="4"/>
        <v>0</v>
      </c>
      <c r="H22" s="137">
        <f t="shared" si="4"/>
        <v>0</v>
      </c>
      <c r="I22" s="83"/>
      <c r="J22" s="92">
        <v>20</v>
      </c>
      <c r="K22" s="72" t="s">
        <v>20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99">
        <v>43040</v>
      </c>
    </row>
    <row r="23" spans="1:29" s="20" customFormat="1" ht="12.75" customHeight="1">
      <c r="A23" s="365"/>
      <c r="B23" s="162"/>
      <c r="C23" s="144"/>
      <c r="D23" s="143"/>
      <c r="E23" s="144"/>
      <c r="F23" s="143"/>
      <c r="G23" s="144"/>
      <c r="H23" s="145"/>
      <c r="I23" s="84"/>
      <c r="J23" s="90">
        <v>21</v>
      </c>
      <c r="K23" s="71" t="s">
        <v>23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201">
        <v>43070</v>
      </c>
      <c r="AC23" s="209"/>
    </row>
    <row r="24" spans="1:29" s="20" customFormat="1" ht="13.5" customHeight="1">
      <c r="A24" s="365"/>
      <c r="B24" s="42"/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25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201"/>
      <c r="AC24" s="209"/>
    </row>
    <row r="25" spans="1:29" s="20" customFormat="1" ht="13.5" customHeight="1">
      <c r="A25" s="365"/>
      <c r="B25" s="53"/>
      <c r="C25" s="45"/>
      <c r="D25" s="53"/>
      <c r="E25" s="45"/>
      <c r="F25" s="53"/>
      <c r="G25" s="45"/>
      <c r="H25" s="163"/>
      <c r="I25" s="84"/>
      <c r="J25" s="90">
        <v>23</v>
      </c>
      <c r="K25" s="71" t="s">
        <v>35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201"/>
      <c r="AC25" s="209"/>
    </row>
    <row r="26" spans="1:29" ht="13.5" customHeight="1" thickBot="1">
      <c r="A26" s="366"/>
      <c r="B26" s="193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11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99"/>
    </row>
    <row r="27" spans="1:29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20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202"/>
      <c r="AC27" s="210"/>
    </row>
    <row r="28" spans="1:29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23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03"/>
      <c r="AC28" s="209"/>
    </row>
    <row r="29" spans="1:29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25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03"/>
      <c r="AC29" s="209"/>
    </row>
    <row r="30" spans="1:29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35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03"/>
      <c r="AC30" s="209"/>
    </row>
    <row r="31" spans="1:29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11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03"/>
      <c r="AC31" s="209"/>
    </row>
    <row r="32" spans="1:29" s="20" customFormat="1" ht="15.75" customHeight="1" thickBot="1">
      <c r="A32" s="362" t="s">
        <v>30</v>
      </c>
      <c r="B32" s="363"/>
      <c r="C32" s="363"/>
      <c r="D32" s="349">
        <f>COUNTIF(B3:H26,"A")+COUNTIF(B3:H26,"B")+COUNTIF(B3:H26,"C")</f>
        <v>30</v>
      </c>
      <c r="E32" s="69"/>
      <c r="H32" s="79"/>
      <c r="I32" s="84"/>
      <c r="J32" s="153">
        <v>30</v>
      </c>
      <c r="K32" s="154" t="s">
        <v>20</v>
      </c>
      <c r="L32" s="155"/>
      <c r="M32" s="156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03"/>
      <c r="AC32" s="209"/>
    </row>
    <row r="33" spans="1:29" s="20" customFormat="1" ht="15.75" customHeight="1">
      <c r="A33" s="362"/>
      <c r="B33" s="363"/>
      <c r="C33" s="363"/>
      <c r="D33" s="350"/>
      <c r="E33" s="69"/>
      <c r="H33" s="79"/>
      <c r="I33" s="84"/>
      <c r="J33" s="188"/>
      <c r="K33" s="188"/>
      <c r="L33" s="189"/>
      <c r="M33" s="18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03"/>
      <c r="AC33" s="209"/>
    </row>
    <row r="34" spans="1:29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03"/>
      <c r="AC34" s="209"/>
    </row>
    <row r="35" spans="1:29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03"/>
      <c r="AC35" s="209"/>
    </row>
    <row r="36" spans="1:29" s="20" customFormat="1" ht="15.75" customHeight="1">
      <c r="A36" s="373"/>
      <c r="B36" s="374"/>
      <c r="C36" s="374"/>
      <c r="D36" s="368"/>
      <c r="E36" s="69"/>
      <c r="I36" s="8"/>
      <c r="K36" s="281"/>
      <c r="L36" s="380"/>
      <c r="M36" s="380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03"/>
      <c r="AC36" s="209"/>
    </row>
    <row r="37" spans="1:29" s="20" customFormat="1" ht="18.75" customHeight="1">
      <c r="A37" s="373"/>
      <c r="B37" s="374"/>
      <c r="C37" s="374"/>
      <c r="D37" s="369"/>
      <c r="E37" s="69"/>
      <c r="I37" s="101"/>
      <c r="L37" s="381"/>
      <c r="M37" s="382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03"/>
      <c r="AC37" s="209"/>
    </row>
    <row r="38" spans="1:29" s="20" customFormat="1" ht="18" customHeight="1">
      <c r="A38" s="375" t="s">
        <v>32</v>
      </c>
      <c r="B38" s="376"/>
      <c r="C38" s="376"/>
      <c r="D38" s="370">
        <f>D32-D35</f>
        <v>30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03"/>
      <c r="AC38" s="209"/>
    </row>
    <row r="39" spans="1:29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03"/>
      <c r="AC39" s="209"/>
    </row>
    <row r="40" spans="1:29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03"/>
      <c r="AC40" s="209"/>
    </row>
    <row r="41" spans="1:29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03"/>
      <c r="AC41" s="209"/>
    </row>
    <row r="42" spans="1:29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03"/>
      <c r="AC42" s="209"/>
    </row>
  </sheetData>
  <mergeCells count="11">
    <mergeCell ref="A2:A26"/>
    <mergeCell ref="A29:D31"/>
    <mergeCell ref="A32:C34"/>
    <mergeCell ref="D32:D34"/>
    <mergeCell ref="A35:C37"/>
    <mergeCell ref="D35:D37"/>
    <mergeCell ref="L36:M36"/>
    <mergeCell ref="L37:M37"/>
    <mergeCell ref="A38:C40"/>
    <mergeCell ref="D38:D40"/>
    <mergeCell ref="J41:K41"/>
  </mergeCells>
  <conditionalFormatting sqref="C5:C6 H9:H10 F9:F10 D9:D10 B9:B10 C13:C14 E13:E14 G13:G14 H17:H18 F17:F18 D17:D18 B17:B18 C21:C22 E21:E22 G21:G22 E5:E6 G5:G6">
    <cfRule type="cellIs" dxfId="221" priority="23" operator="equal">
      <formula>0</formula>
    </cfRule>
  </conditionalFormatting>
  <conditionalFormatting sqref="B5:B6 D5:D6 E9:E10 C9:C10 B13:B14 D13:D14 F13:F14 H13:H14 G17:G18 E17:E18 C17:C18 B21:B22 D21:D22 F21:F22 G9:G10 F5:F6 H5:H6">
    <cfRule type="cellIs" dxfId="220" priority="22" operator="equal">
      <formula>0</formula>
    </cfRule>
  </conditionalFormatting>
  <conditionalFormatting sqref="B6:H6 B10:H10 B14:H14 B18:H18 B22:G22">
    <cfRule type="beginsWith" dxfId="219" priority="20" operator="beginsWith" text="Realizada">
      <formula>LEFT(B6,LEN("Realizada"))="Realizada"</formula>
    </cfRule>
    <cfRule type="beginsWith" dxfId="218" priority="21" operator="beginsWith" text="Não">
      <formula>LEFT(B6,LEN("Não"))="Não"</formula>
    </cfRule>
  </conditionalFormatting>
  <conditionalFormatting sqref="L3:L4">
    <cfRule type="cellIs" dxfId="217" priority="19" operator="equal">
      <formula>0</formula>
    </cfRule>
  </conditionalFormatting>
  <conditionalFormatting sqref="L3:L4">
    <cfRule type="beginsWith" dxfId="216" priority="17" operator="beginsWith" text="Realizada">
      <formula>LEFT(L3,LEN("Realizada"))="Realizada"</formula>
    </cfRule>
    <cfRule type="beginsWith" dxfId="215" priority="18" operator="beginsWith" text="Não">
      <formula>LEFT(L3,LEN("Não"))="Não"</formula>
    </cfRule>
  </conditionalFormatting>
  <conditionalFormatting sqref="H21:H22">
    <cfRule type="cellIs" dxfId="214" priority="16" operator="equal">
      <formula>0</formula>
    </cfRule>
  </conditionalFormatting>
  <conditionalFormatting sqref="H22">
    <cfRule type="beginsWith" dxfId="213" priority="14" operator="beginsWith" text="Realizada">
      <formula>LEFT(H22,LEN("Realizada"))="Realizada"</formula>
    </cfRule>
    <cfRule type="beginsWith" dxfId="212" priority="15" operator="beginsWith" text="Não">
      <formula>LEFT(H22,LEN("Não"))="Não"</formula>
    </cfRule>
  </conditionalFormatting>
  <conditionalFormatting sqref="L5:L19">
    <cfRule type="cellIs" dxfId="211" priority="13" operator="equal">
      <formula>0</formula>
    </cfRule>
  </conditionalFormatting>
  <conditionalFormatting sqref="L5:L19">
    <cfRule type="beginsWith" dxfId="210" priority="11" operator="beginsWith" text="Realizada">
      <formula>LEFT(L5,LEN("Realizada"))="Realizada"</formula>
    </cfRule>
    <cfRule type="beginsWith" dxfId="209" priority="12" operator="beginsWith" text="Não">
      <formula>LEFT(L5,LEN("Não"))="Não"</formula>
    </cfRule>
  </conditionalFormatting>
  <conditionalFormatting sqref="L33">
    <cfRule type="cellIs" dxfId="208" priority="10" operator="equal">
      <formula>0</formula>
    </cfRule>
  </conditionalFormatting>
  <conditionalFormatting sqref="L33">
    <cfRule type="beginsWith" dxfId="207" priority="8" operator="beginsWith" text="Realizada">
      <formula>LEFT(L33,LEN("Realizada"))="Realizada"</formula>
    </cfRule>
    <cfRule type="beginsWith" dxfId="206" priority="9" operator="beginsWith" text="Não">
      <formula>LEFT(L33,LEN("Não"))="Não"</formula>
    </cfRule>
  </conditionalFormatting>
  <conditionalFormatting sqref="L20:L32">
    <cfRule type="cellIs" dxfId="205" priority="7" operator="equal">
      <formula>0</formula>
    </cfRule>
  </conditionalFormatting>
  <conditionalFormatting sqref="L20:L32">
    <cfRule type="beginsWith" dxfId="204" priority="5" operator="beginsWith" text="Realizada">
      <formula>LEFT(L20,LEN("Realizada"))="Realizada"</formula>
    </cfRule>
    <cfRule type="beginsWith" dxfId="203" priority="6" operator="beginsWith" text="Não">
      <formula>LEFT(L20,LEN("Não"))="Não"</formula>
    </cfRule>
  </conditionalFormatting>
  <conditionalFormatting sqref="B26">
    <cfRule type="cellIs" dxfId="202" priority="3" operator="equal">
      <formula>0</formula>
    </cfRule>
  </conditionalFormatting>
  <conditionalFormatting sqref="B26">
    <cfRule type="beginsWith" dxfId="201" priority="1" operator="beginsWith" text="Realizada">
      <formula>LEFT(B26,LEN("Realizada"))="Realizada"</formula>
    </cfRule>
    <cfRule type="beginsWith" dxfId="200" priority="2" operator="beginsWith" text="Não">
      <formula>LEFT(B26,LEN("Não"))="Não"</formula>
    </cfRule>
  </conditionalFormatting>
  <dataValidations count="3">
    <dataValidation type="list" allowBlank="1" showInputMessage="1" showErrorMessage="1" sqref="M3:M33" xr:uid="{00000000-0002-0000-0C00-000000000000}">
      <formula1>situacao</formula1>
    </dataValidation>
    <dataValidation type="list" allowBlank="1" showInputMessage="1" showErrorMessage="1" sqref="L3:L33" xr:uid="{00000000-0002-0000-0C00-000001000000}">
      <formula1>status</formula1>
    </dataValidation>
    <dataValidation type="list" allowBlank="1" showInputMessage="1" showErrorMessage="1" sqref="K3:K33" xr:uid="{00000000-0002-0000-0C00-000002000000}">
      <formula1>fiscais01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1" manualBreakCount="1">
    <brk id="13" max="41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I22"/>
  <sheetViews>
    <sheetView zoomScaleNormal="100" zoomScalePageLayoutView="89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83" t="s">
        <v>0</v>
      </c>
      <c r="H1" s="383"/>
      <c r="I1"/>
    </row>
    <row r="2" spans="1:9" ht="14.25" customHeight="1">
      <c r="A2" s="342" t="s">
        <v>42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/>
      <c r="C3" s="165"/>
      <c r="D3" s="164"/>
      <c r="E3" s="165">
        <f>'Rel. Jul23'!E3</f>
        <v>0</v>
      </c>
      <c r="F3" s="164">
        <f>'Rel. Jul23'!F3</f>
        <v>0</v>
      </c>
      <c r="G3" s="165"/>
      <c r="H3" s="270">
        <f>'Rel. Jul23'!H3</f>
        <v>1</v>
      </c>
      <c r="I3" s="111"/>
    </row>
    <row r="4" spans="1:9" s="31" customFormat="1" ht="14.25" customHeight="1">
      <c r="A4" s="343"/>
      <c r="B4" s="167"/>
      <c r="C4" s="168"/>
      <c r="D4" s="169"/>
      <c r="E4" s="168"/>
      <c r="F4" s="169">
        <f>'Rel. Jul23'!F4</f>
        <v>0</v>
      </c>
      <c r="G4" s="168"/>
      <c r="H4" s="271" t="s">
        <v>9</v>
      </c>
      <c r="I4" s="111"/>
    </row>
    <row r="5" spans="1:9" s="31" customFormat="1" ht="14.25" customHeight="1">
      <c r="A5" s="343"/>
      <c r="B5" s="171">
        <f>'Rel. Jul23'!B5</f>
        <v>0</v>
      </c>
      <c r="C5" s="172">
        <f>'Rel. Jul23'!C5</f>
        <v>0</v>
      </c>
      <c r="D5" s="171">
        <f>'Rel. Jul23'!D5</f>
        <v>0</v>
      </c>
      <c r="E5" s="172">
        <f>'Rel. Jul23'!E5</f>
        <v>0</v>
      </c>
      <c r="F5" s="171">
        <f>'Rel. Jul23'!F5</f>
        <v>0</v>
      </c>
      <c r="G5" s="172">
        <f>'Rel. Jul23'!G5</f>
        <v>0</v>
      </c>
      <c r="H5" s="272" t="str">
        <f>'Rel. Jul23'!H5</f>
        <v>Leonardo/Sarmento</v>
      </c>
      <c r="I5" s="111"/>
    </row>
    <row r="6" spans="1:9" s="31" customFormat="1" ht="14.25" customHeight="1">
      <c r="A6" s="343"/>
      <c r="B6" s="174">
        <f>'Rel. Jul23'!B7</f>
        <v>2</v>
      </c>
      <c r="C6" s="164">
        <f>'Rel. Jul23'!C7</f>
        <v>3</v>
      </c>
      <c r="D6" s="174">
        <f>'Rel. Jul23'!D7</f>
        <v>4</v>
      </c>
      <c r="E6" s="164">
        <f>'Rel. Jul23'!E7</f>
        <v>5</v>
      </c>
      <c r="F6" s="174">
        <f>'Rel. Jul23'!F7</f>
        <v>6</v>
      </c>
      <c r="G6" s="164">
        <f>'Rel. Jul23'!G7</f>
        <v>7</v>
      </c>
      <c r="H6" s="273">
        <f>'Rel. Jul23'!H7</f>
        <v>8</v>
      </c>
      <c r="I6" s="111"/>
    </row>
    <row r="7" spans="1:9" s="31" customFormat="1" ht="14.25" customHeight="1">
      <c r="A7" s="343"/>
      <c r="B7" s="168" t="s">
        <v>9</v>
      </c>
      <c r="C7" s="169" t="str">
        <f>'Rel. Jul23'!C8</f>
        <v>A</v>
      </c>
      <c r="D7" s="168" t="str">
        <f>'Rel. Jul23'!D8</f>
        <v>A</v>
      </c>
      <c r="E7" s="169" t="str">
        <f>'Rel. Jul23'!E8</f>
        <v>A</v>
      </c>
      <c r="F7" s="168" t="str">
        <f>'Rel. Jul23'!F8</f>
        <v>A</v>
      </c>
      <c r="G7" s="169" t="str">
        <f>'Rel. Jul23'!G8</f>
        <v>A</v>
      </c>
      <c r="H7" s="274" t="str">
        <f>'Rel. Jul23'!H8</f>
        <v>A</v>
      </c>
      <c r="I7" s="111"/>
    </row>
    <row r="8" spans="1:9" s="31" customFormat="1" ht="14.25" customHeight="1">
      <c r="A8" s="343"/>
      <c r="B8" s="168" t="str">
        <f>'Rel. Jul23'!B9</f>
        <v>Rogério</v>
      </c>
      <c r="C8" s="177" t="str">
        <f>'Rel. Jul23'!C9</f>
        <v>Edimilson</v>
      </c>
      <c r="D8" s="168" t="str">
        <f>'Rel. Jul23'!D9</f>
        <v>Benedito</v>
      </c>
      <c r="E8" s="177" t="str">
        <f>'Rel. Jul23'!D9</f>
        <v>Benedito</v>
      </c>
      <c r="F8" s="168" t="str">
        <f>'Rel. Jul23'!F9</f>
        <v>Leonardo/Sarmento</v>
      </c>
      <c r="G8" s="177" t="str">
        <f>'Rel. Jul23'!F9</f>
        <v>Leonardo/Sarmento</v>
      </c>
      <c r="H8" s="274" t="str">
        <f>'Rel. Jul23'!H9</f>
        <v>Edimilson</v>
      </c>
      <c r="I8" s="111"/>
    </row>
    <row r="9" spans="1:9" s="31" customFormat="1" ht="14.25" customHeight="1">
      <c r="A9" s="343"/>
      <c r="B9" s="164">
        <f>'Rel. Jul23'!B11</f>
        <v>9</v>
      </c>
      <c r="C9" s="174">
        <f>'Rel. Jul23'!C11</f>
        <v>10</v>
      </c>
      <c r="D9" s="164">
        <f>'Rel. Jul23'!D11</f>
        <v>11</v>
      </c>
      <c r="E9" s="174">
        <f>'Rel. Jul23'!E11</f>
        <v>12</v>
      </c>
      <c r="F9" s="164">
        <f>'Rel. Jul23'!F11</f>
        <v>13</v>
      </c>
      <c r="G9" s="174">
        <f>'Rel. Jul23'!G11</f>
        <v>14</v>
      </c>
      <c r="H9" s="270">
        <f>'Rel. Jul23'!H11</f>
        <v>15</v>
      </c>
      <c r="I9" s="111"/>
    </row>
    <row r="10" spans="1:9" s="31" customFormat="1" ht="14.25" customHeight="1">
      <c r="A10" s="343"/>
      <c r="B10" s="169" t="s">
        <v>9</v>
      </c>
      <c r="C10" s="168" t="str">
        <f>'Rel. Jul23'!C12</f>
        <v>A</v>
      </c>
      <c r="D10" s="169" t="str">
        <f>'Rel. Jul23'!D12</f>
        <v>A</v>
      </c>
      <c r="E10" s="168" t="str">
        <f>'Rel. Jul23'!E12</f>
        <v>A</v>
      </c>
      <c r="F10" s="169" t="str">
        <f>'Rel. Jul23'!F12</f>
        <v>A</v>
      </c>
      <c r="G10" s="168" t="str">
        <f>'Rel. Jul23'!G12</f>
        <v>A</v>
      </c>
      <c r="H10" s="271" t="s">
        <v>9</v>
      </c>
      <c r="I10" s="111"/>
    </row>
    <row r="11" spans="1:9" s="31" customFormat="1" ht="14.25" customHeight="1">
      <c r="A11" s="343"/>
      <c r="B11" s="177" t="str">
        <f>'Rel. Jul23'!B13</f>
        <v>Benedito</v>
      </c>
      <c r="C11" s="168" t="str">
        <f>'Rel. Jul23'!C13</f>
        <v>Marques</v>
      </c>
      <c r="D11" s="177" t="str">
        <f>'Rel. Jul23'!D13</f>
        <v>Leonardo/Sarmento</v>
      </c>
      <c r="E11" s="168" t="str">
        <f>'Rel. Jul23'!E13</f>
        <v>Rogério</v>
      </c>
      <c r="F11" s="177" t="str">
        <f>'Rel. Jul23'!F13</f>
        <v>Edimilson</v>
      </c>
      <c r="G11" s="168" t="str">
        <f>'Rel. Jul23'!G13</f>
        <v>Benedito</v>
      </c>
      <c r="H11" s="275" t="str">
        <f>'Rel. Jul23'!H13</f>
        <v>Marques</v>
      </c>
      <c r="I11" s="111"/>
    </row>
    <row r="12" spans="1:9" s="31" customFormat="1" ht="14.25" customHeight="1">
      <c r="A12" s="343"/>
      <c r="B12" s="174">
        <f>'Rel. Jul23'!B15</f>
        <v>16</v>
      </c>
      <c r="C12" s="164">
        <f>'Rel. Jul23'!C15</f>
        <v>17</v>
      </c>
      <c r="D12" s="174">
        <f>'Rel. Jul23'!D15</f>
        <v>18</v>
      </c>
      <c r="E12" s="164">
        <f>'Rel. Jul23'!E15</f>
        <v>19</v>
      </c>
      <c r="F12" s="174">
        <f>'Rel. Jul23'!F15</f>
        <v>20</v>
      </c>
      <c r="G12" s="164">
        <f>'Rel. Jul23'!G15</f>
        <v>21</v>
      </c>
      <c r="H12" s="273">
        <f>'Rel. Jul23'!H15</f>
        <v>22</v>
      </c>
      <c r="I12" s="111"/>
    </row>
    <row r="13" spans="1:9" s="31" customFormat="1" ht="14.25" customHeight="1">
      <c r="A13" s="343"/>
      <c r="B13" s="168" t="s">
        <v>9</v>
      </c>
      <c r="C13" s="169" t="str">
        <f>'Rel. Jul23'!C16</f>
        <v>A</v>
      </c>
      <c r="D13" s="168" t="str">
        <f>'Rel. Jul23'!D16</f>
        <v>A</v>
      </c>
      <c r="E13" s="169" t="str">
        <f>'Rel. Jul23'!E16</f>
        <v>A</v>
      </c>
      <c r="F13" s="168" t="str">
        <f>'Rel. Jul23'!F16</f>
        <v>A</v>
      </c>
      <c r="G13" s="169" t="str">
        <f>'Rel. Jul23'!G16</f>
        <v>A</v>
      </c>
      <c r="H13" s="274" t="s">
        <v>9</v>
      </c>
      <c r="I13" s="111"/>
    </row>
    <row r="14" spans="1:9" s="31" customFormat="1" ht="14.25" customHeight="1">
      <c r="A14" s="343"/>
      <c r="B14" s="168" t="str">
        <f>'Rel. Jul23'!B17</f>
        <v>Leonardo/Sarmento</v>
      </c>
      <c r="C14" s="177" t="str">
        <f>'Rel. Jul23'!C17</f>
        <v>Rogério</v>
      </c>
      <c r="D14" s="168" t="str">
        <f>'Rel. Jul23'!D17</f>
        <v>Edimilson</v>
      </c>
      <c r="E14" s="177" t="str">
        <f>'Rel. Jul23'!E17</f>
        <v>Benedito</v>
      </c>
      <c r="F14" s="168" t="str">
        <f>'Rel. Jul23'!F17</f>
        <v>Marques</v>
      </c>
      <c r="G14" s="177" t="str">
        <f>'Rel. Jul23'!G17</f>
        <v>Leonardo/Sarmento</v>
      </c>
      <c r="H14" s="274" t="str">
        <f>'Rel. Jul23'!H17</f>
        <v>Rogério</v>
      </c>
      <c r="I14" s="111"/>
    </row>
    <row r="15" spans="1:9" s="31" customFormat="1" ht="14.25" customHeight="1">
      <c r="A15" s="343"/>
      <c r="B15" s="164">
        <f>'Rel. Jul23'!B19</f>
        <v>23</v>
      </c>
      <c r="C15" s="174">
        <f>'Rel. Jul23'!C19</f>
        <v>24</v>
      </c>
      <c r="D15" s="164">
        <f>'Rel. Jul23'!D19</f>
        <v>25</v>
      </c>
      <c r="E15" s="174">
        <f>'Rel. Jul23'!E19</f>
        <v>26</v>
      </c>
      <c r="F15" s="164">
        <f>'Rel. Jul23'!F19</f>
        <v>27</v>
      </c>
      <c r="G15" s="174">
        <f>'Rel. Jul23'!G19</f>
        <v>28</v>
      </c>
      <c r="H15" s="270">
        <f>'Rel. Jul23'!H19</f>
        <v>29</v>
      </c>
      <c r="I15" s="111"/>
    </row>
    <row r="16" spans="1:9" s="31" customFormat="1" ht="14.25" customHeight="1">
      <c r="A16" s="343"/>
      <c r="B16" s="169" t="s">
        <v>9</v>
      </c>
      <c r="C16" s="168" t="str">
        <f>'Rel. Jul23'!C20</f>
        <v>A</v>
      </c>
      <c r="D16" s="169" t="str">
        <f>'Rel. Jul23'!D20</f>
        <v>A</v>
      </c>
      <c r="E16" s="168" t="str">
        <f>'Rel. Jul23'!E20</f>
        <v>A</v>
      </c>
      <c r="F16" s="169" t="str">
        <f>'Rel. Jul23'!F20</f>
        <v>A</v>
      </c>
      <c r="G16" s="168" t="str">
        <f>'Rel. Jul23'!G20</f>
        <v>A</v>
      </c>
      <c r="H16" s="271" t="s">
        <v>9</v>
      </c>
      <c r="I16" s="111"/>
    </row>
    <row r="17" spans="1:9" s="31" customFormat="1" ht="14.25" customHeight="1">
      <c r="A17" s="343"/>
      <c r="B17" s="177" t="str">
        <f>'Rel. Jul23'!B21</f>
        <v>Edimilson</v>
      </c>
      <c r="C17" s="168" t="str">
        <f>'Rel. Jul23'!C21</f>
        <v>Benedito</v>
      </c>
      <c r="D17" s="177" t="str">
        <f>'Rel. Jul23'!D21</f>
        <v>Marques</v>
      </c>
      <c r="E17" s="168" t="str">
        <f>'Rel. Jul23'!D21</f>
        <v>Marques</v>
      </c>
      <c r="F17" s="177" t="str">
        <f>'Rel. Jul23'!F21</f>
        <v>Rogério</v>
      </c>
      <c r="G17" s="168" t="str">
        <f>'Rel. Jul23'!F21</f>
        <v>Rogério</v>
      </c>
      <c r="H17" s="275" t="str">
        <f>'Rel. Jul23'!H21</f>
        <v>Benedito</v>
      </c>
      <c r="I17" s="111"/>
    </row>
    <row r="18" spans="1:9" s="31" customFormat="1" ht="14.25" customHeight="1">
      <c r="A18" s="343"/>
      <c r="B18" s="174">
        <f>'Rel. Jul23'!B23</f>
        <v>30</v>
      </c>
      <c r="C18" s="164">
        <f>'Rel. Jul23'!C23</f>
        <v>31</v>
      </c>
      <c r="D18" s="179">
        <f>'Rel. Jan23'!D23</f>
        <v>0</v>
      </c>
      <c r="E18" s="180"/>
      <c r="F18" s="179"/>
      <c r="G18" s="180"/>
      <c r="H18" s="276"/>
      <c r="I18" s="111"/>
    </row>
    <row r="19" spans="1:9" s="31" customFormat="1" ht="14.25" customHeight="1">
      <c r="A19" s="343"/>
      <c r="B19" s="182" t="s">
        <v>9</v>
      </c>
      <c r="C19" s="183" t="s">
        <v>9</v>
      </c>
      <c r="D19" s="182"/>
      <c r="E19" s="183"/>
      <c r="F19" s="182"/>
      <c r="G19" s="183"/>
      <c r="H19" s="277"/>
      <c r="I19" s="111"/>
    </row>
    <row r="20" spans="1:9" s="31" customFormat="1" ht="14.25" customHeight="1">
      <c r="A20" s="344"/>
      <c r="B20" s="185" t="str">
        <f>'Rel. Jul23'!K32</f>
        <v>Marques</v>
      </c>
      <c r="C20" s="186" t="str">
        <f>'Rel. Jul23'!C25</f>
        <v>Leonardo/Sarmento</v>
      </c>
      <c r="D20" s="185"/>
      <c r="E20" s="186"/>
      <c r="F20" s="185"/>
      <c r="G20" s="186"/>
      <c r="H20" s="278"/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</sheetData>
  <mergeCells count="2">
    <mergeCell ref="G1:H1"/>
    <mergeCell ref="A2:A20"/>
  </mergeCells>
  <conditionalFormatting sqref="B3:H3">
    <cfRule type="cellIs" dxfId="199" priority="3" operator="equal">
      <formula>#REF!</formula>
    </cfRule>
  </conditionalFormatting>
  <conditionalFormatting sqref="B6:H7">
    <cfRule type="cellIs" dxfId="198" priority="5" operator="equal">
      <formula>#REF!</formula>
    </cfRule>
  </conditionalFormatting>
  <conditionalFormatting sqref="B9:H10">
    <cfRule type="cellIs" dxfId="197" priority="7" operator="equal">
      <formula>#REF!</formula>
    </cfRule>
  </conditionalFormatting>
  <conditionalFormatting sqref="B12:H13">
    <cfRule type="cellIs" dxfId="196" priority="9" operator="equal">
      <formula>#REF!</formula>
    </cfRule>
  </conditionalFormatting>
  <conditionalFormatting sqref="B15:H16">
    <cfRule type="cellIs" dxfId="195" priority="11" operator="equal">
      <formula>#REF!</formula>
    </cfRule>
  </conditionalFormatting>
  <conditionalFormatting sqref="B18:H19">
    <cfRule type="cellIs" dxfId="194" priority="13" operator="equal">
      <formula>#REF!</formula>
    </cfRule>
  </conditionalFormatting>
  <conditionalFormatting sqref="B3:B5 C6:C8 B9:B11 C12:C14 B15:B17 G18:G20 E18:E20 C18:C20 D3:D5 F3:F5 H3:H6 E6:E8 G6:G8 D9:D11 F9:F11 H9:H11 E12:E14 G12:G14 D15:D17 F15:F17 H15:H17">
    <cfRule type="cellIs" dxfId="193" priority="2" operator="equal">
      <formula>0</formula>
    </cfRule>
  </conditionalFormatting>
  <conditionalFormatting sqref="C3:C5 B6:B8 C9:C11 B12:B14 C15:C17 B18:B20 D18:D20 F18:F20 H18:H20 E3:E5 G3:G5 D6:D8 F6:F8 H6:H8 E9:E11 G9:G11 D12:D14 F12:F14 H12:H14 E15:E17 G15:G17">
    <cfRule type="cellIs" dxfId="192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  <pageSetUpPr fitToPage="1"/>
  </sheetPr>
  <dimension ref="A1:AD42"/>
  <sheetViews>
    <sheetView showGridLines="0" view="pageBreakPreview" topLeftCell="A4" zoomScale="96" zoomScaleNormal="100" zoomScaleSheetLayoutView="96" workbookViewId="0">
      <selection activeCell="K14" sqref="K14:K18"/>
    </sheetView>
  </sheetViews>
  <sheetFormatPr defaultColWidth="9.140625" defaultRowHeight="15"/>
  <cols>
    <col min="1" max="1" width="5" style="3" bestFit="1" customWidth="1"/>
    <col min="2" max="2" width="11" style="40" customWidth="1"/>
    <col min="3" max="8" width="11" style="41" customWidth="1"/>
    <col min="9" max="9" width="5.7109375" style="24" customWidth="1"/>
    <col min="10" max="10" width="5.28515625" style="25" customWidth="1"/>
    <col min="11" max="11" width="18.140625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14.140625" style="10" bestFit="1" customWidth="1"/>
    <col min="29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98" t="s">
        <v>23</v>
      </c>
      <c r="AC1" s="159" t="s">
        <v>12</v>
      </c>
      <c r="AD1" s="12"/>
    </row>
    <row r="2" spans="1:30" s="15" customFormat="1" ht="16.5" customHeight="1">
      <c r="A2" s="364" t="s">
        <v>42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98" t="s">
        <v>20</v>
      </c>
      <c r="AC2" s="161" t="s">
        <v>19</v>
      </c>
      <c r="AD2" s="161"/>
    </row>
    <row r="3" spans="1:30" ht="13.5" customHeight="1">
      <c r="A3" s="365"/>
      <c r="B3" s="33"/>
      <c r="C3" s="34"/>
      <c r="D3" s="33"/>
      <c r="E3" s="34"/>
      <c r="F3" s="33"/>
      <c r="G3" s="34"/>
      <c r="H3" s="95">
        <v>1</v>
      </c>
      <c r="I3" s="16"/>
      <c r="J3" s="90">
        <v>1</v>
      </c>
      <c r="K3" s="71" t="s">
        <v>43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98" t="s">
        <v>35</v>
      </c>
      <c r="AC3" s="10"/>
      <c r="AD3" s="10"/>
    </row>
    <row r="4" spans="1:30" ht="13.5" customHeight="1">
      <c r="A4" s="365"/>
      <c r="B4" s="35"/>
      <c r="C4" s="36"/>
      <c r="D4" s="35"/>
      <c r="E4" s="36"/>
      <c r="F4" s="35"/>
      <c r="G4" s="36"/>
      <c r="H4" s="96" t="s">
        <v>9</v>
      </c>
      <c r="I4" s="16"/>
      <c r="J4" s="92">
        <v>2</v>
      </c>
      <c r="K4" s="72" t="s">
        <v>25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98" t="s">
        <v>25</v>
      </c>
      <c r="AC4" s="10"/>
      <c r="AD4" s="10"/>
    </row>
    <row r="5" spans="1:30" ht="13.5" customHeight="1">
      <c r="A5" s="365"/>
      <c r="B5" s="45">
        <f t="shared" ref="B5:F5" si="0">IF(B3&gt;0,VLOOKUP(B3,reljan,2,0),0)</f>
        <v>0</v>
      </c>
      <c r="C5" s="52">
        <f t="shared" si="0"/>
        <v>0</v>
      </c>
      <c r="D5" s="45">
        <f t="shared" si="0"/>
        <v>0</v>
      </c>
      <c r="E5" s="52">
        <f t="shared" si="0"/>
        <v>0</v>
      </c>
      <c r="F5" s="45">
        <f t="shared" si="0"/>
        <v>0</v>
      </c>
      <c r="G5" s="52">
        <f>IF(G3&gt;0,VLOOKUP(G3,reljan,2,0),0)</f>
        <v>0</v>
      </c>
      <c r="H5" s="129" t="str">
        <f>IF(H3&gt;0,VLOOKUP(H3,reljan,2,0),0)</f>
        <v>Leonardo/Sarmento</v>
      </c>
      <c r="I5" s="16"/>
      <c r="J5" s="90">
        <v>3</v>
      </c>
      <c r="K5" s="71" t="s">
        <v>35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98" t="s">
        <v>43</v>
      </c>
      <c r="AC5" s="10"/>
      <c r="AD5" s="10"/>
    </row>
    <row r="6" spans="1:30" ht="13.5" customHeight="1">
      <c r="A6" s="365"/>
      <c r="B6" s="48">
        <f t="shared" ref="B6:H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>
        <f t="shared" si="1"/>
        <v>0</v>
      </c>
      <c r="H6" s="130">
        <f t="shared" si="1"/>
        <v>0</v>
      </c>
      <c r="I6" s="16"/>
      <c r="J6" s="92">
        <v>4</v>
      </c>
      <c r="K6" s="72" t="s">
        <v>11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99" t="s">
        <v>28</v>
      </c>
      <c r="AC6" s="10"/>
      <c r="AD6" s="10"/>
    </row>
    <row r="7" spans="1:30" ht="13.5" customHeight="1">
      <c r="A7" s="365"/>
      <c r="B7" s="34">
        <v>2</v>
      </c>
      <c r="C7" s="33">
        <v>3</v>
      </c>
      <c r="D7" s="34">
        <v>4</v>
      </c>
      <c r="E7" s="33">
        <v>5</v>
      </c>
      <c r="F7" s="34">
        <v>6</v>
      </c>
      <c r="G7" s="33">
        <v>7</v>
      </c>
      <c r="H7" s="97">
        <v>8</v>
      </c>
      <c r="I7" s="16"/>
      <c r="J7" s="90">
        <v>5</v>
      </c>
      <c r="K7" s="71" t="s">
        <v>20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13" t="s">
        <v>11</v>
      </c>
    </row>
    <row r="8" spans="1:30" ht="13.5" customHeight="1">
      <c r="A8" s="365"/>
      <c r="B8" s="37" t="s">
        <v>9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">
        <v>9</v>
      </c>
      <c r="I8" s="16"/>
      <c r="J8" s="92">
        <v>6</v>
      </c>
      <c r="K8" s="72" t="s">
        <v>43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32"/>
    </row>
    <row r="9" spans="1:30" ht="13.5" customHeight="1">
      <c r="A9" s="365"/>
      <c r="B9" s="47" t="str">
        <f>IF(B7&gt;0,VLOOKUP(B7,reljan,2,0),0)</f>
        <v>Rogério</v>
      </c>
      <c r="C9" s="45" t="str">
        <f>IF(C7&gt;0,VLOOKUP(C7,reljan,2,0),0)</f>
        <v>Edimilson</v>
      </c>
      <c r="D9" s="52" t="str">
        <f>IF(D7&gt;0,VLOOKUP(D7,reljan,2,0),0)</f>
        <v>Benedito</v>
      </c>
      <c r="E9" s="45" t="str">
        <f>IF(E7&gt;0,VLOOKUP(E7,reljan,2,0),0)</f>
        <v>Marques</v>
      </c>
      <c r="F9" s="52" t="str">
        <f>IF(F7&gt;0,VLOOKUP(F7,reljan,2,0),0)</f>
        <v>Leonardo/Sarmento</v>
      </c>
      <c r="G9" s="45" t="str">
        <f>IF(G7&gt;0,VLOOKUP(G7,reljan,2,0),0)</f>
        <v>Rogério</v>
      </c>
      <c r="H9" s="131" t="str">
        <f>IF(H7&gt;0,VLOOKUP(H7,reljan,2,0),0)</f>
        <v>Edimilson</v>
      </c>
      <c r="I9" s="16"/>
      <c r="J9" s="90">
        <v>7</v>
      </c>
      <c r="K9" s="71" t="s">
        <v>25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32"/>
    </row>
    <row r="10" spans="1:30" ht="13.5" customHeight="1">
      <c r="A10" s="365"/>
      <c r="B10" s="132">
        <f t="shared" ref="B10:H10" si="2">IF(B7&gt;0,VLOOKUP(B7,reljan,3,0),0)</f>
        <v>0</v>
      </c>
      <c r="C10" s="48">
        <f t="shared" si="2"/>
        <v>0</v>
      </c>
      <c r="D10" s="49">
        <f t="shared" si="2"/>
        <v>0</v>
      </c>
      <c r="E10" s="48">
        <f t="shared" si="2"/>
        <v>0</v>
      </c>
      <c r="F10" s="49">
        <f t="shared" si="2"/>
        <v>0</v>
      </c>
      <c r="G10" s="48">
        <f t="shared" si="2"/>
        <v>0</v>
      </c>
      <c r="H10" s="133">
        <f t="shared" si="2"/>
        <v>0</v>
      </c>
      <c r="I10" s="16"/>
      <c r="J10" s="92">
        <v>8</v>
      </c>
      <c r="K10" s="72" t="s">
        <v>35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32"/>
    </row>
    <row r="11" spans="1:30" ht="13.5" customHeight="1">
      <c r="A11" s="365"/>
      <c r="B11" s="44">
        <v>9</v>
      </c>
      <c r="C11" s="43">
        <v>10</v>
      </c>
      <c r="D11" s="44">
        <v>11</v>
      </c>
      <c r="E11" s="43">
        <v>12</v>
      </c>
      <c r="F11" s="44">
        <v>13</v>
      </c>
      <c r="G11" s="43">
        <v>14</v>
      </c>
      <c r="H11" s="191">
        <v>15</v>
      </c>
      <c r="I11" s="16"/>
      <c r="J11" s="90">
        <v>9</v>
      </c>
      <c r="K11" s="71" t="s">
        <v>11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3">
        <v>42887</v>
      </c>
    </row>
    <row r="12" spans="1:30" ht="13.5" customHeight="1">
      <c r="A12" s="365"/>
      <c r="B12" s="45" t="s">
        <v>9</v>
      </c>
      <c r="C12" s="46" t="s">
        <v>9</v>
      </c>
      <c r="D12" s="45" t="s">
        <v>9</v>
      </c>
      <c r="E12" s="46" t="s">
        <v>9</v>
      </c>
      <c r="F12" s="45" t="s">
        <v>9</v>
      </c>
      <c r="G12" s="46" t="s">
        <v>9</v>
      </c>
      <c r="H12" s="129" t="s">
        <v>9</v>
      </c>
      <c r="I12" s="16"/>
      <c r="J12" s="92">
        <v>10</v>
      </c>
      <c r="K12" s="72" t="s">
        <v>20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3"/>
    </row>
    <row r="13" spans="1:30" ht="13.5" customHeight="1">
      <c r="A13" s="365"/>
      <c r="B13" s="45" t="str">
        <f>IF(B11&gt;0,VLOOKUP(B11,reljan,2,0),0)</f>
        <v>Benedito</v>
      </c>
      <c r="C13" s="46" t="str">
        <f>IF(C11&gt;0,VLOOKUP(C11,reljan,2,0),0)</f>
        <v>Marques</v>
      </c>
      <c r="D13" s="45" t="str">
        <f>IF(D11&gt;0,VLOOKUP(D11,reljan,2,0),0)</f>
        <v>Leonardo/Sarmento</v>
      </c>
      <c r="E13" s="46" t="str">
        <f>IF(E11&gt;0,VLOOKUP(E11,reljan,2,0),0)</f>
        <v>Rogério</v>
      </c>
      <c r="F13" s="45" t="str">
        <f>IF(F11&gt;0,VLOOKUP(F11,reljan,2,0),0)</f>
        <v>Edimilson</v>
      </c>
      <c r="G13" s="46" t="str">
        <f>IF(G11&gt;0,VLOOKUP(G11,reljan,2,0),0)</f>
        <v>Benedito</v>
      </c>
      <c r="H13" s="129" t="str">
        <f>IF(H11&gt;0,VLOOKUP(H11,reljan,2,0),0)</f>
        <v>Marques</v>
      </c>
      <c r="I13" s="16"/>
      <c r="J13" s="90">
        <v>11</v>
      </c>
      <c r="K13" s="71" t="s">
        <v>43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3"/>
    </row>
    <row r="14" spans="1:30" ht="13.5" customHeight="1">
      <c r="A14" s="365"/>
      <c r="B14" s="51">
        <f t="shared" ref="B14:H14" si="3">IF(B11&gt;0,VLOOKUP(B11,reljan,3,0),0)</f>
        <v>0</v>
      </c>
      <c r="C14" s="50">
        <f t="shared" si="3"/>
        <v>0</v>
      </c>
      <c r="D14" s="51">
        <f t="shared" si="3"/>
        <v>0</v>
      </c>
      <c r="E14" s="50">
        <f t="shared" si="3"/>
        <v>0</v>
      </c>
      <c r="F14" s="51">
        <f t="shared" si="3"/>
        <v>0</v>
      </c>
      <c r="G14" s="50">
        <f t="shared" si="3"/>
        <v>0</v>
      </c>
      <c r="H14" s="134">
        <f t="shared" si="3"/>
        <v>0</v>
      </c>
      <c r="I14" s="16"/>
      <c r="J14" s="92">
        <v>12</v>
      </c>
      <c r="K14" s="72" t="s">
        <v>25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3">
        <v>42917</v>
      </c>
    </row>
    <row r="15" spans="1:30" ht="13.5" customHeight="1">
      <c r="A15" s="365"/>
      <c r="B15" s="34">
        <v>16</v>
      </c>
      <c r="C15" s="33">
        <v>17</v>
      </c>
      <c r="D15" s="34">
        <v>18</v>
      </c>
      <c r="E15" s="33">
        <v>19</v>
      </c>
      <c r="F15" s="34">
        <v>20</v>
      </c>
      <c r="G15" s="33">
        <v>21</v>
      </c>
      <c r="H15" s="97">
        <v>22</v>
      </c>
      <c r="I15" s="16"/>
      <c r="J15" s="90">
        <v>13</v>
      </c>
      <c r="K15" s="71" t="s">
        <v>35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3">
        <v>42948</v>
      </c>
    </row>
    <row r="16" spans="1:30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">
        <v>9</v>
      </c>
      <c r="I16" s="16"/>
      <c r="J16" s="92">
        <v>14</v>
      </c>
      <c r="K16" s="72" t="s">
        <v>11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3"/>
    </row>
    <row r="17" spans="1:28" ht="13.5" customHeight="1">
      <c r="A17" s="365"/>
      <c r="B17" s="47" t="str">
        <f>IF(B15&gt;0,VLOOKUP(B15,reljan,2,0),0)</f>
        <v>Leonardo/Sarmento</v>
      </c>
      <c r="C17" s="45" t="str">
        <f>IF(C15&gt;0,VLOOKUP(C15,reljan,2,0),0)</f>
        <v>Rogério</v>
      </c>
      <c r="D17" s="52" t="str">
        <f>IF(D15&gt;0,VLOOKUP(D15,reljan,2,0),0)</f>
        <v>Edimilson</v>
      </c>
      <c r="E17" s="45" t="str">
        <f>IF(E15&gt;0,VLOOKUP(E15,reljan,2,0),0)</f>
        <v>Benedito</v>
      </c>
      <c r="F17" s="52" t="str">
        <f>IF(F15&gt;0,VLOOKUP(F15,reljan,2,0),0)</f>
        <v>Marques</v>
      </c>
      <c r="G17" s="45" t="str">
        <f>IF(G15&gt;0,VLOOKUP(G15,reljan,2,0),0)</f>
        <v>Leonardo/Sarmento</v>
      </c>
      <c r="H17" s="131" t="str">
        <f>IF(H15&gt;0,VLOOKUP(H15,reljan,2,0),0)</f>
        <v>Rogério</v>
      </c>
      <c r="I17" s="16"/>
      <c r="J17" s="90">
        <v>15</v>
      </c>
      <c r="K17" s="71" t="s">
        <v>20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3"/>
    </row>
    <row r="18" spans="1:28" ht="13.5" customHeight="1">
      <c r="A18" s="365"/>
      <c r="B18" s="132">
        <f t="shared" ref="B18:H18" si="4">IF(B15&gt;0,VLOOKUP(B15,reljan,3,0),0)</f>
        <v>0</v>
      </c>
      <c r="C18" s="48">
        <f t="shared" si="4"/>
        <v>0</v>
      </c>
      <c r="D18" s="49">
        <f t="shared" si="4"/>
        <v>0</v>
      </c>
      <c r="E18" s="48">
        <f t="shared" si="4"/>
        <v>0</v>
      </c>
      <c r="F18" s="49">
        <f t="shared" si="4"/>
        <v>0</v>
      </c>
      <c r="G18" s="48">
        <f t="shared" si="4"/>
        <v>0</v>
      </c>
      <c r="H18" s="133">
        <f t="shared" si="4"/>
        <v>0</v>
      </c>
      <c r="I18" s="18"/>
      <c r="J18" s="92">
        <v>16</v>
      </c>
      <c r="K18" s="72" t="s">
        <v>43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3">
        <v>42979</v>
      </c>
    </row>
    <row r="19" spans="1:28" ht="13.5" customHeight="1">
      <c r="A19" s="365"/>
      <c r="B19" s="33">
        <v>23</v>
      </c>
      <c r="C19" s="38">
        <v>24</v>
      </c>
      <c r="D19" s="33">
        <v>25</v>
      </c>
      <c r="E19" s="38">
        <v>26</v>
      </c>
      <c r="F19" s="33">
        <v>27</v>
      </c>
      <c r="G19" s="38">
        <v>28</v>
      </c>
      <c r="H19" s="95">
        <v>29</v>
      </c>
      <c r="I19" s="83"/>
      <c r="J19" s="90">
        <v>17</v>
      </c>
      <c r="K19" s="71" t="s">
        <v>25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3">
        <v>43009</v>
      </c>
    </row>
    <row r="20" spans="1:28" ht="13.5" customHeight="1">
      <c r="A20" s="365"/>
      <c r="B20" s="35" t="s">
        <v>9</v>
      </c>
      <c r="C20" s="39" t="s">
        <v>9</v>
      </c>
      <c r="D20" s="35" t="s">
        <v>9</v>
      </c>
      <c r="E20" s="39" t="s">
        <v>9</v>
      </c>
      <c r="F20" s="35" t="s">
        <v>9</v>
      </c>
      <c r="G20" s="39" t="s">
        <v>9</v>
      </c>
      <c r="H20" s="96" t="s">
        <v>9</v>
      </c>
      <c r="I20" s="83"/>
      <c r="J20" s="92">
        <v>18</v>
      </c>
      <c r="K20" s="72" t="s">
        <v>35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3"/>
    </row>
    <row r="21" spans="1:28" ht="13.5" customHeight="1">
      <c r="A21" s="365"/>
      <c r="B21" s="45" t="str">
        <f>IF(B19&gt;0,VLOOKUP(B19,reljan,2,0),0)</f>
        <v>Edimilson</v>
      </c>
      <c r="C21" s="46" t="str">
        <f>IF(C19&gt;0,VLOOKUP(C19,reljan,2,0),0)</f>
        <v>Benedito</v>
      </c>
      <c r="D21" s="45" t="str">
        <f>IF(D19&gt;0,VLOOKUP(D19,reljan,2,0),0)</f>
        <v>Marques</v>
      </c>
      <c r="E21" s="46" t="str">
        <f>IF(E19&gt;0,VLOOKUP(E19,reljan,2,0),0)</f>
        <v>Leonardo/Sarmento</v>
      </c>
      <c r="F21" s="45" t="str">
        <f>IF(F19&gt;0,VLOOKUP(F19,reljan,2,0),0)</f>
        <v>Rogério</v>
      </c>
      <c r="G21" s="46" t="str">
        <f>IF(G19&gt;0,VLOOKUP(G19,reljan,2,0),0)</f>
        <v>Edimilson</v>
      </c>
      <c r="H21" s="129" t="str">
        <f>IF(H19&gt;0,VLOOKUP(H19,reljan,2,0),0)</f>
        <v>Benedito</v>
      </c>
      <c r="I21" s="83"/>
      <c r="J21" s="90">
        <v>19</v>
      </c>
      <c r="K21" s="71" t="s">
        <v>11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3"/>
    </row>
    <row r="22" spans="1:28" ht="13.5" customHeight="1">
      <c r="A22" s="365"/>
      <c r="B22" s="135">
        <f t="shared" ref="B22:H22" si="5">IF(B19&gt;0,VLOOKUP(B19,reljan,3,0),0)</f>
        <v>0</v>
      </c>
      <c r="C22" s="136">
        <f t="shared" si="5"/>
        <v>0</v>
      </c>
      <c r="D22" s="135">
        <f t="shared" si="5"/>
        <v>0</v>
      </c>
      <c r="E22" s="136">
        <f t="shared" si="5"/>
        <v>0</v>
      </c>
      <c r="F22" s="135">
        <f t="shared" si="5"/>
        <v>0</v>
      </c>
      <c r="G22" s="136">
        <f t="shared" si="5"/>
        <v>0</v>
      </c>
      <c r="H22" s="134">
        <f t="shared" si="5"/>
        <v>0</v>
      </c>
      <c r="I22" s="83"/>
      <c r="J22" s="92">
        <v>20</v>
      </c>
      <c r="K22" s="72" t="s">
        <v>20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3">
        <v>43040</v>
      </c>
    </row>
    <row r="23" spans="1:28" s="20" customFormat="1" ht="12.75" customHeight="1">
      <c r="A23" s="365"/>
      <c r="B23" s="34">
        <v>30</v>
      </c>
      <c r="C23" s="33">
        <v>31</v>
      </c>
      <c r="D23" s="143"/>
      <c r="E23" s="144"/>
      <c r="F23" s="143"/>
      <c r="G23" s="144"/>
      <c r="H23" s="145"/>
      <c r="I23" s="84"/>
      <c r="J23" s="90">
        <v>21</v>
      </c>
      <c r="K23" s="71" t="s">
        <v>43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19">
        <v>43070</v>
      </c>
    </row>
    <row r="24" spans="1:28" s="20" customFormat="1" ht="13.5" customHeight="1">
      <c r="A24" s="365"/>
      <c r="B24" s="42" t="s">
        <v>9</v>
      </c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25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19"/>
    </row>
    <row r="25" spans="1:28" s="20" customFormat="1" ht="13.5" customHeight="1">
      <c r="A25" s="365"/>
      <c r="B25" s="53" t="str">
        <f>IF(B23&gt;0,VLOOKUP(B23,reljan,2,0),0)</f>
        <v>Marques</v>
      </c>
      <c r="C25" s="45" t="str">
        <f>IF(C23&gt;0,VLOOKUP(C23,reljan,2,0),0)</f>
        <v>Leonardo/Sarmento</v>
      </c>
      <c r="D25" s="53"/>
      <c r="E25" s="45"/>
      <c r="F25" s="53"/>
      <c r="G25" s="45"/>
      <c r="H25" s="163"/>
      <c r="I25" s="84"/>
      <c r="J25" s="90">
        <v>23</v>
      </c>
      <c r="K25" s="71" t="s">
        <v>35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19"/>
    </row>
    <row r="26" spans="1:28" ht="13.5" customHeight="1" thickBot="1">
      <c r="A26" s="366"/>
      <c r="B26" s="139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11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3"/>
    </row>
    <row r="27" spans="1:28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20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54"/>
    </row>
    <row r="28" spans="1:28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43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3"/>
    </row>
    <row r="29" spans="1:28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25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3"/>
    </row>
    <row r="30" spans="1:28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35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3"/>
    </row>
    <row r="31" spans="1:28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11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3"/>
    </row>
    <row r="32" spans="1:28" s="20" customFormat="1" ht="15.75" customHeight="1">
      <c r="A32" s="393" t="s">
        <v>30</v>
      </c>
      <c r="B32" s="394"/>
      <c r="C32" s="395"/>
      <c r="D32" s="349">
        <f>COUNTIF(B3:H26,"A")+COUNTIF(B3:H26,"B")+COUNTIF(B3:H26,"C")</f>
        <v>30</v>
      </c>
      <c r="E32" s="69"/>
      <c r="H32" s="79"/>
      <c r="I32" s="84"/>
      <c r="J32" s="92">
        <v>30</v>
      </c>
      <c r="K32" s="72" t="s">
        <v>20</v>
      </c>
      <c r="L32" s="77"/>
      <c r="M32" s="93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3"/>
    </row>
    <row r="33" spans="1:28" s="20" customFormat="1" ht="15.75" customHeight="1" thickBot="1">
      <c r="A33" s="396"/>
      <c r="B33" s="397"/>
      <c r="C33" s="398"/>
      <c r="D33" s="350"/>
      <c r="E33" s="69"/>
      <c r="H33" s="79"/>
      <c r="I33" s="84"/>
      <c r="J33" s="106">
        <v>31</v>
      </c>
      <c r="K33" s="94" t="s">
        <v>43</v>
      </c>
      <c r="L33" s="107"/>
      <c r="M33" s="10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3"/>
    </row>
    <row r="34" spans="1:28" s="20" customFormat="1" ht="15.75" customHeight="1">
      <c r="A34" s="399"/>
      <c r="B34" s="400"/>
      <c r="C34" s="401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3"/>
    </row>
    <row r="35" spans="1:28" s="20" customFormat="1" ht="15.75" customHeight="1">
      <c r="A35" s="402" t="s">
        <v>31</v>
      </c>
      <c r="B35" s="403"/>
      <c r="C35" s="40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3"/>
    </row>
    <row r="36" spans="1:28" s="20" customFormat="1" ht="15.75" customHeight="1">
      <c r="A36" s="405"/>
      <c r="B36" s="406"/>
      <c r="C36" s="407"/>
      <c r="D36" s="368"/>
      <c r="E36" s="69"/>
      <c r="I36" s="8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3"/>
    </row>
    <row r="37" spans="1:28" s="20" customFormat="1" ht="18.75" customHeight="1">
      <c r="A37" s="408"/>
      <c r="B37" s="409"/>
      <c r="C37" s="410"/>
      <c r="D37" s="369"/>
      <c r="E37" s="69"/>
      <c r="I37" s="101"/>
      <c r="K37" s="281"/>
      <c r="L37" s="380"/>
      <c r="M37" s="380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3"/>
    </row>
    <row r="38" spans="1:28" s="20" customFormat="1" ht="18" customHeight="1">
      <c r="A38" s="384" t="s">
        <v>32</v>
      </c>
      <c r="B38" s="385"/>
      <c r="C38" s="386"/>
      <c r="D38" s="370">
        <f>D32-D35</f>
        <v>30</v>
      </c>
      <c r="E38" s="69"/>
      <c r="I38" s="100"/>
      <c r="J38" s="103"/>
      <c r="L38" s="381"/>
      <c r="M38" s="382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3"/>
    </row>
    <row r="39" spans="1:28" s="20" customFormat="1" ht="18" customHeight="1">
      <c r="A39" s="387"/>
      <c r="B39" s="388"/>
      <c r="C39" s="389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3"/>
    </row>
    <row r="40" spans="1:28" s="20" customFormat="1" ht="18" customHeight="1" thickBot="1">
      <c r="A40" s="390"/>
      <c r="B40" s="391"/>
      <c r="C40" s="392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3"/>
    </row>
    <row r="41" spans="1:28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3"/>
    </row>
    <row r="42" spans="1:28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3"/>
    </row>
  </sheetData>
  <mergeCells count="11">
    <mergeCell ref="A2:A26"/>
    <mergeCell ref="A29:D31"/>
    <mergeCell ref="A32:C34"/>
    <mergeCell ref="D32:D34"/>
    <mergeCell ref="A35:C37"/>
    <mergeCell ref="D35:D37"/>
    <mergeCell ref="L37:M37"/>
    <mergeCell ref="L38:M38"/>
    <mergeCell ref="A38:C40"/>
    <mergeCell ref="D38:D40"/>
    <mergeCell ref="J41:K41"/>
  </mergeCells>
  <conditionalFormatting sqref="C5:C6 E5:E6 G5:G6 H9:H10 F9:F10 D9:D10 B9:B10 C13:C14 E13:E14 G13:G14 H17:H18 F17:F18 D17:D18 B17:B18 C21:C22 E21:E22">
    <cfRule type="cellIs" dxfId="191" priority="32" operator="equal">
      <formula>0</formula>
    </cfRule>
  </conditionalFormatting>
  <conditionalFormatting sqref="B5:B6 D5:D6 F5:F6 H5:H6 E9:E10 C9:C10 B13:B14 D13:D14 F13:F14 H13:H14 G17:G18 E17:E18 C17:C18 B21:B22 D21:D22 G9:G10">
    <cfRule type="cellIs" dxfId="190" priority="31" operator="equal">
      <formula>0</formula>
    </cfRule>
  </conditionalFormatting>
  <conditionalFormatting sqref="B6:H6 B10:H10 B14:H14 B18:H18 B22:E22">
    <cfRule type="beginsWith" dxfId="189" priority="29" operator="beginsWith" text="Realizada">
      <formula>LEFT(B6,LEN("Realizada"))="Realizada"</formula>
    </cfRule>
    <cfRule type="beginsWith" dxfId="188" priority="30" operator="beginsWith" text="Não">
      <formula>LEFT(B6,LEN("Não"))="Não"</formula>
    </cfRule>
  </conditionalFormatting>
  <conditionalFormatting sqref="L3:L4">
    <cfRule type="cellIs" dxfId="187" priority="28" operator="equal">
      <formula>0</formula>
    </cfRule>
  </conditionalFormatting>
  <conditionalFormatting sqref="L3:L4">
    <cfRule type="beginsWith" dxfId="186" priority="26" operator="beginsWith" text="Realizada">
      <formula>LEFT(L3,LEN("Realizada"))="Realizada"</formula>
    </cfRule>
    <cfRule type="beginsWith" dxfId="185" priority="27" operator="beginsWith" text="Não">
      <formula>LEFT(L3,LEN("Não"))="Não"</formula>
    </cfRule>
  </conditionalFormatting>
  <conditionalFormatting sqref="L5:L19">
    <cfRule type="cellIs" dxfId="184" priority="22" operator="equal">
      <formula>0</formula>
    </cfRule>
  </conditionalFormatting>
  <conditionalFormatting sqref="L5:L19">
    <cfRule type="beginsWith" dxfId="183" priority="20" operator="beginsWith" text="Realizada">
      <formula>LEFT(L5,LEN("Realizada"))="Realizada"</formula>
    </cfRule>
    <cfRule type="beginsWith" dxfId="182" priority="21" operator="beginsWith" text="Não">
      <formula>LEFT(L5,LEN("Não"))="Não"</formula>
    </cfRule>
  </conditionalFormatting>
  <conditionalFormatting sqref="L33">
    <cfRule type="cellIs" dxfId="181" priority="19" operator="equal">
      <formula>0</formula>
    </cfRule>
  </conditionalFormatting>
  <conditionalFormatting sqref="L33">
    <cfRule type="beginsWith" dxfId="180" priority="17" operator="beginsWith" text="Realizada">
      <formula>LEFT(L33,LEN("Realizada"))="Realizada"</formula>
    </cfRule>
    <cfRule type="beginsWith" dxfId="179" priority="18" operator="beginsWith" text="Não">
      <formula>LEFT(L33,LEN("Não"))="Não"</formula>
    </cfRule>
  </conditionalFormatting>
  <conditionalFormatting sqref="L20:L32">
    <cfRule type="cellIs" dxfId="178" priority="16" operator="equal">
      <formula>0</formula>
    </cfRule>
  </conditionalFormatting>
  <conditionalFormatting sqref="L20:L32">
    <cfRule type="beginsWith" dxfId="177" priority="14" operator="beginsWith" text="Realizada">
      <formula>LEFT(L20,LEN("Realizada"))="Realizada"</formula>
    </cfRule>
    <cfRule type="beginsWith" dxfId="176" priority="15" operator="beginsWith" text="Não">
      <formula>LEFT(L20,LEN("Não"))="Não"</formula>
    </cfRule>
  </conditionalFormatting>
  <conditionalFormatting sqref="G21:G22">
    <cfRule type="cellIs" dxfId="175" priority="9" operator="equal">
      <formula>0</formula>
    </cfRule>
  </conditionalFormatting>
  <conditionalFormatting sqref="G22">
    <cfRule type="beginsWith" dxfId="174" priority="7" operator="beginsWith" text="Realizada">
      <formula>LEFT(G22,LEN("Realizada"))="Realizada"</formula>
    </cfRule>
    <cfRule type="beginsWith" dxfId="173" priority="8" operator="beginsWith" text="Não">
      <formula>LEFT(G22,LEN("Não"))="Não"</formula>
    </cfRule>
  </conditionalFormatting>
  <conditionalFormatting sqref="F21:F22">
    <cfRule type="cellIs" dxfId="172" priority="6" operator="equal">
      <formula>0</formula>
    </cfRule>
  </conditionalFormatting>
  <conditionalFormatting sqref="F22">
    <cfRule type="beginsWith" dxfId="171" priority="4" operator="beginsWith" text="Realizada">
      <formula>LEFT(F22,LEN("Realizada"))="Realizada"</formula>
    </cfRule>
    <cfRule type="beginsWith" dxfId="170" priority="5" operator="beginsWith" text="Não">
      <formula>LEFT(F22,LEN("Não"))="Não"</formula>
    </cfRule>
  </conditionalFormatting>
  <conditionalFormatting sqref="H21:H22">
    <cfRule type="cellIs" dxfId="169" priority="3" operator="equal">
      <formula>0</formula>
    </cfRule>
  </conditionalFormatting>
  <conditionalFormatting sqref="H22">
    <cfRule type="beginsWith" dxfId="168" priority="1" operator="beginsWith" text="Realizada">
      <formula>LEFT(H22,LEN("Realizada"))="Realizada"</formula>
    </cfRule>
    <cfRule type="beginsWith" dxfId="167" priority="2" operator="beginsWith" text="Não">
      <formula>LEFT(H22,LEN("Não"))="Não"</formula>
    </cfRule>
  </conditionalFormatting>
  <dataValidations count="3">
    <dataValidation type="list" allowBlank="1" showInputMessage="1" showErrorMessage="1" sqref="M3:M33" xr:uid="{00000000-0002-0000-0E00-000000000000}">
      <formula1>situacao</formula1>
    </dataValidation>
    <dataValidation type="list" allowBlank="1" showInputMessage="1" showErrorMessage="1" sqref="L3:L33" xr:uid="{00000000-0002-0000-0E00-000001000000}">
      <formula1>status</formula1>
    </dataValidation>
    <dataValidation type="list" allowBlank="1" showInputMessage="1" showErrorMessage="1" sqref="K3:K33" xr:uid="{00000000-0002-0000-0E00-000002000000}">
      <formula1>fiscais01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1" manualBreakCount="1">
    <brk id="13" max="41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  <pageSetUpPr fitToPage="1"/>
  </sheetPr>
  <dimension ref="A1:I23"/>
  <sheetViews>
    <sheetView view="pageBreakPreview" zoomScale="98" zoomScaleNormal="100" zoomScaleSheetLayoutView="98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44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Ago23'!B3</f>
        <v>0</v>
      </c>
      <c r="C3" s="172"/>
      <c r="D3" s="164">
        <f>'Rel. Ago23'!D3</f>
        <v>1</v>
      </c>
      <c r="E3" s="174">
        <f>'Rel. Ago23'!E3</f>
        <v>2</v>
      </c>
      <c r="F3" s="164">
        <f>'Rel. Ago23'!F3</f>
        <v>3</v>
      </c>
      <c r="G3" s="174">
        <f>'Rel. Ago23'!G3</f>
        <v>4</v>
      </c>
      <c r="H3" s="270">
        <f>'Rel. Ago23'!H3</f>
        <v>5</v>
      </c>
      <c r="I3" s="111"/>
    </row>
    <row r="4" spans="1:9" s="31" customFormat="1" ht="14.25" customHeight="1">
      <c r="A4" s="343"/>
      <c r="B4" s="167"/>
      <c r="C4" s="172"/>
      <c r="D4" s="169" t="str">
        <f>'Rel. Ago23'!D4</f>
        <v>A</v>
      </c>
      <c r="E4" s="168" t="str">
        <f>'Rel. Ago23'!E4</f>
        <v>A</v>
      </c>
      <c r="F4" s="169" t="str">
        <f>'Rel. Ago23'!F4</f>
        <v>A</v>
      </c>
      <c r="G4" s="168" t="str">
        <f>'Rel. Ago23'!G4</f>
        <v>A</v>
      </c>
      <c r="H4" s="170" t="s">
        <v>9</v>
      </c>
      <c r="I4" s="111"/>
    </row>
    <row r="5" spans="1:9" s="31" customFormat="1" ht="14.25" customHeight="1">
      <c r="A5" s="343"/>
      <c r="B5" s="167">
        <f>'Rel. Ago23'!B5</f>
        <v>0</v>
      </c>
      <c r="C5" s="172">
        <f>'Rel. Ago23'!C5</f>
        <v>0</v>
      </c>
      <c r="D5" s="171" t="str">
        <f>'Rel. Ago23'!D5</f>
        <v>Rogério</v>
      </c>
      <c r="E5" s="168" t="str">
        <f>'Rel. Ago23'!E5</f>
        <v>Edimilson</v>
      </c>
      <c r="F5" s="171" t="str">
        <f>'Rel. Ago23'!F5</f>
        <v>Benedito</v>
      </c>
      <c r="G5" s="168" t="str">
        <f>'Rel. Ago23'!G5</f>
        <v>Marques</v>
      </c>
      <c r="H5" s="173" t="str">
        <f>'Rel. Ago23'!H5</f>
        <v>Leonardo/Sarmento</v>
      </c>
      <c r="I5" s="111"/>
    </row>
    <row r="6" spans="1:9" s="31" customFormat="1" ht="14.25" customHeight="1">
      <c r="A6" s="343"/>
      <c r="B6" s="174">
        <f>'Rel. Ago23'!B7</f>
        <v>6</v>
      </c>
      <c r="C6" s="164">
        <f>'Rel. Ago23'!C7</f>
        <v>7</v>
      </c>
      <c r="D6" s="174">
        <f>'Rel. Ago23'!D7</f>
        <v>8</v>
      </c>
      <c r="E6" s="164">
        <f>'Rel. Ago23'!E7</f>
        <v>9</v>
      </c>
      <c r="F6" s="174">
        <f>'Rel. Ago23'!F7</f>
        <v>10</v>
      </c>
      <c r="G6" s="164">
        <f>'Rel. Ago23'!G7</f>
        <v>11</v>
      </c>
      <c r="H6" s="175">
        <f>'Rel. Ago23'!H7</f>
        <v>12</v>
      </c>
      <c r="I6" s="111"/>
    </row>
    <row r="7" spans="1:9" s="31" customFormat="1" ht="14.25" customHeight="1">
      <c r="A7" s="343"/>
      <c r="B7" s="168" t="s">
        <v>9</v>
      </c>
      <c r="C7" s="169" t="str">
        <f>'Rel. Ago23'!C8</f>
        <v>A</v>
      </c>
      <c r="D7" s="168" t="str">
        <f>'Rel. Ago23'!D8</f>
        <v>A</v>
      </c>
      <c r="E7" s="169" t="str">
        <f>'Rel. Ago23'!E8</f>
        <v>A</v>
      </c>
      <c r="F7" s="168" t="str">
        <f>'Rel. Ago23'!F8</f>
        <v>A</v>
      </c>
      <c r="G7" s="169" t="str">
        <f>'Rel. Ago23'!G8</f>
        <v>A</v>
      </c>
      <c r="H7" s="176" t="s">
        <v>9</v>
      </c>
      <c r="I7" s="111"/>
    </row>
    <row r="8" spans="1:9" s="31" customFormat="1" ht="14.25" customHeight="1">
      <c r="A8" s="343"/>
      <c r="B8" s="168" t="str">
        <f>'Rel. Ago23'!B9</f>
        <v>Rogério</v>
      </c>
      <c r="C8" s="177" t="str">
        <f>'Rel. Ago23'!C9</f>
        <v>Edimilson</v>
      </c>
      <c r="D8" s="168" t="str">
        <f>'Rel. Ago23'!D9</f>
        <v>Benedito</v>
      </c>
      <c r="E8" s="177" t="str">
        <f>'Rel. Ago23'!E9</f>
        <v>Marques</v>
      </c>
      <c r="F8" s="168" t="str">
        <f>'Rel. Ago23'!F9</f>
        <v>Leonardo/Sarmento</v>
      </c>
      <c r="G8" s="177" t="str">
        <f>'Rel. Ago23'!G9</f>
        <v>Rogério</v>
      </c>
      <c r="H8" s="176" t="str">
        <f>'Rel. Ago23'!H9</f>
        <v>Edimilson</v>
      </c>
      <c r="I8" s="111"/>
    </row>
    <row r="9" spans="1:9" s="31" customFormat="1" ht="14.25" customHeight="1">
      <c r="A9" s="343"/>
      <c r="B9" s="164">
        <f>'Rel. Ago23'!B11</f>
        <v>13</v>
      </c>
      <c r="C9" s="174">
        <f>'Rel. Ago23'!C11</f>
        <v>14</v>
      </c>
      <c r="D9" s="164">
        <f>'Rel. Ago23'!D11</f>
        <v>15</v>
      </c>
      <c r="E9" s="174">
        <f>'Rel. Ago23'!E11</f>
        <v>16</v>
      </c>
      <c r="F9" s="164">
        <f>'Rel. Ago23'!F11</f>
        <v>17</v>
      </c>
      <c r="G9" s="174">
        <f>'Rel. Ago23'!G11</f>
        <v>18</v>
      </c>
      <c r="H9" s="166">
        <f>'Rel. Ago23'!H11</f>
        <v>19</v>
      </c>
      <c r="I9" s="111"/>
    </row>
    <row r="10" spans="1:9" s="31" customFormat="1" ht="14.25" customHeight="1">
      <c r="A10" s="343"/>
      <c r="B10" s="169" t="s">
        <v>9</v>
      </c>
      <c r="C10" s="168" t="str">
        <f>'Rel. Ago23'!C12</f>
        <v>A</v>
      </c>
      <c r="D10" s="169" t="str">
        <f>'Rel. Ago23'!D12</f>
        <v>A</v>
      </c>
      <c r="E10" s="168" t="str">
        <f>'Rel. Ago23'!E12</f>
        <v>A</v>
      </c>
      <c r="F10" s="169" t="str">
        <f>'Rel. Ago23'!F12</f>
        <v>A</v>
      </c>
      <c r="G10" s="168" t="str">
        <f>'Rel. Ago23'!G12</f>
        <v>A</v>
      </c>
      <c r="H10" s="170" t="s">
        <v>9</v>
      </c>
      <c r="I10" s="111"/>
    </row>
    <row r="11" spans="1:9" s="31" customFormat="1" ht="14.25" customHeight="1">
      <c r="A11" s="343"/>
      <c r="B11" s="177" t="str">
        <f>'Rel. Ago23'!B13</f>
        <v>Benedito</v>
      </c>
      <c r="C11" s="168" t="str">
        <f>'Rel. Ago23'!C13</f>
        <v>Marques</v>
      </c>
      <c r="D11" s="177" t="str">
        <f>'Rel. Ago23'!D13</f>
        <v>Leonardo/Sarmento</v>
      </c>
      <c r="E11" s="168" t="str">
        <f>'Rel. Ago23'!E13</f>
        <v>Rogério</v>
      </c>
      <c r="F11" s="177" t="str">
        <f>'Rel. Ago23'!F13</f>
        <v>Edimilson</v>
      </c>
      <c r="G11" s="168" t="str">
        <f>'Rel. Ago23'!G13</f>
        <v>Benedito</v>
      </c>
      <c r="H11" s="178" t="str">
        <f>'Rel. Ago23'!H13</f>
        <v>Marques</v>
      </c>
      <c r="I11" s="111"/>
    </row>
    <row r="12" spans="1:9" s="31" customFormat="1" ht="14.25" customHeight="1">
      <c r="A12" s="343"/>
      <c r="B12" s="174">
        <f>'Rel. Ago23'!B15</f>
        <v>20</v>
      </c>
      <c r="C12" s="164">
        <f>'Rel. Ago23'!C15</f>
        <v>21</v>
      </c>
      <c r="D12" s="174">
        <f>'Rel. Ago23'!D15</f>
        <v>22</v>
      </c>
      <c r="E12" s="164">
        <f>'Rel. Ago23'!E15</f>
        <v>23</v>
      </c>
      <c r="F12" s="174">
        <f>'Rel. Ago23'!F15</f>
        <v>24</v>
      </c>
      <c r="G12" s="164">
        <f>'Rel. Ago23'!G15</f>
        <v>25</v>
      </c>
      <c r="H12" s="175">
        <f>'Rel. Ago23'!H15</f>
        <v>26</v>
      </c>
      <c r="I12" s="111"/>
    </row>
    <row r="13" spans="1:9" s="31" customFormat="1" ht="14.25" customHeight="1">
      <c r="A13" s="343"/>
      <c r="B13" s="168"/>
      <c r="C13" s="169"/>
      <c r="D13" s="284"/>
      <c r="E13" s="169"/>
      <c r="F13" s="168"/>
      <c r="G13" s="169"/>
      <c r="H13" s="176"/>
      <c r="I13" s="111"/>
    </row>
    <row r="14" spans="1:9" s="31" customFormat="1" ht="14.25" customHeight="1">
      <c r="A14" s="343"/>
      <c r="B14" s="168" t="str">
        <f>'Rel. Ago23'!B16</f>
        <v>A</v>
      </c>
      <c r="C14" s="169" t="str">
        <f>'Rel. Ago23'!C16</f>
        <v>A</v>
      </c>
      <c r="D14" s="168" t="str">
        <f>'Rel. Ago23'!D16</f>
        <v>A</v>
      </c>
      <c r="E14" s="169" t="str">
        <f>'Rel. Ago23'!E16</f>
        <v>A</v>
      </c>
      <c r="F14" s="168" t="str">
        <f>'Rel. Ago23'!F16</f>
        <v>A</v>
      </c>
      <c r="G14" s="169" t="str">
        <f>'Rel. Ago23'!G16</f>
        <v>A</v>
      </c>
      <c r="H14" s="176" t="str">
        <f>'Rel. Ago23'!H16</f>
        <v>A</v>
      </c>
      <c r="I14" s="111"/>
    </row>
    <row r="15" spans="1:9" s="31" customFormat="1" ht="14.25" customHeight="1">
      <c r="A15" s="343"/>
      <c r="B15" s="168" t="str">
        <f>'Rel. Ago23'!B17</f>
        <v>Leonardo/Sarmento</v>
      </c>
      <c r="C15" s="177" t="str">
        <f>'Rel. Ago23'!C17</f>
        <v>Rogério</v>
      </c>
      <c r="D15" s="168" t="str">
        <f>'Rel. Ago23'!D17</f>
        <v>Edimilson</v>
      </c>
      <c r="E15" s="177" t="str">
        <f>'Rel. Ago23'!E17</f>
        <v>Benedito</v>
      </c>
      <c r="F15" s="168" t="str">
        <f>'Rel. Ago23'!F17</f>
        <v>Marques</v>
      </c>
      <c r="G15" s="177" t="str">
        <f>'Rel. Ago23'!G17</f>
        <v>Leonardo/Sarmento</v>
      </c>
      <c r="H15" s="176" t="str">
        <f>'Rel. Ago23'!H17</f>
        <v>Rogério</v>
      </c>
      <c r="I15" s="111"/>
    </row>
    <row r="16" spans="1:9" s="31" customFormat="1" ht="14.25" customHeight="1">
      <c r="A16" s="343"/>
      <c r="B16" s="164">
        <f>'Rel. Ago23'!B19</f>
        <v>27</v>
      </c>
      <c r="C16" s="174">
        <f>'Rel. Ago23'!C19</f>
        <v>28</v>
      </c>
      <c r="D16" s="164">
        <f>'Rel. Ago23'!D19</f>
        <v>29</v>
      </c>
      <c r="E16" s="174">
        <f>'Rel. Ago23'!E19</f>
        <v>30</v>
      </c>
      <c r="F16" s="164">
        <f>'Rel. Ago23'!F19</f>
        <v>31</v>
      </c>
      <c r="G16" s="174">
        <f>'Rel. Ago23'!G19</f>
        <v>0</v>
      </c>
      <c r="H16" s="166">
        <f>'Rel. Ago23'!H19</f>
        <v>0</v>
      </c>
      <c r="I16" s="111"/>
    </row>
    <row r="17" spans="1:9" s="31" customFormat="1" ht="14.25" customHeight="1">
      <c r="A17" s="343"/>
      <c r="B17" s="169" t="s">
        <v>9</v>
      </c>
      <c r="C17" s="168" t="str">
        <f>'Rel. Ago23'!C20</f>
        <v>A</v>
      </c>
      <c r="D17" s="169" t="str">
        <f>'Rel. Ago23'!D20</f>
        <v>A</v>
      </c>
      <c r="E17" s="168" t="str">
        <f>'Rel. Ago23'!E20</f>
        <v>A</v>
      </c>
      <c r="F17" s="169" t="s">
        <v>9</v>
      </c>
      <c r="G17" s="168">
        <f>'Rel. Ago23'!G20</f>
        <v>0</v>
      </c>
      <c r="H17" s="170">
        <f>'Rel. Ago23'!H20</f>
        <v>0</v>
      </c>
      <c r="I17" s="111"/>
    </row>
    <row r="18" spans="1:9" s="31" customFormat="1" ht="14.25" customHeight="1">
      <c r="A18" s="343"/>
      <c r="B18" s="177" t="str">
        <f>'Rel. Ago23'!B21</f>
        <v>Edimilson</v>
      </c>
      <c r="C18" s="168" t="str">
        <f>'Rel. Ago23'!C21</f>
        <v>Benedito</v>
      </c>
      <c r="D18" s="171" t="str">
        <f>'Rel. Ago23'!D21</f>
        <v>Marques</v>
      </c>
      <c r="E18" s="168" t="str">
        <f>'Rel. Ago23'!E21</f>
        <v>Leonardo/Sarmento</v>
      </c>
      <c r="F18" s="177"/>
      <c r="G18" s="168">
        <f>'Rel. Ago23'!G21</f>
        <v>0</v>
      </c>
      <c r="H18" s="178">
        <f>'Rel. Ago23'!H21</f>
        <v>0</v>
      </c>
      <c r="I18" s="111"/>
    </row>
    <row r="19" spans="1:9" s="31" customFormat="1" ht="14.25" customHeight="1">
      <c r="A19" s="343"/>
      <c r="B19" s="174">
        <f>'Rel. Ago23'!B23</f>
        <v>0</v>
      </c>
      <c r="C19" s="164">
        <f>'Rel. Ago23'!C23</f>
        <v>0</v>
      </c>
      <c r="D19" s="179">
        <f>'Rel. Jan23'!D23</f>
        <v>0</v>
      </c>
      <c r="E19" s="180">
        <f>'Rel. Ago23'!E23</f>
        <v>0</v>
      </c>
      <c r="F19" s="179">
        <f>'Rel. Ago23'!F23</f>
        <v>0</v>
      </c>
      <c r="G19" s="180">
        <f>'Rel. Ago23'!G23</f>
        <v>0</v>
      </c>
      <c r="H19" s="181">
        <f>'Rel. Ago23'!H23</f>
        <v>0</v>
      </c>
      <c r="I19" s="111"/>
    </row>
    <row r="20" spans="1:9" s="31" customFormat="1" ht="14.25" customHeight="1">
      <c r="A20" s="343"/>
      <c r="B20" s="182">
        <f>'Rel. Ago23'!B24</f>
        <v>0</v>
      </c>
      <c r="C20" s="183"/>
      <c r="D20" s="182">
        <f>'Rel. Ago23'!D24</f>
        <v>0</v>
      </c>
      <c r="E20" s="183">
        <f>'Rel. Ago23'!E24</f>
        <v>0</v>
      </c>
      <c r="F20" s="182">
        <f>'Rel. Ago23'!F24</f>
        <v>0</v>
      </c>
      <c r="G20" s="183">
        <f>'Rel. Ago23'!G24</f>
        <v>0</v>
      </c>
      <c r="H20" s="184">
        <f>'Rel. Ago23'!H24</f>
        <v>0</v>
      </c>
      <c r="I20" s="111"/>
    </row>
    <row r="21" spans="1:9" s="31" customFormat="1" ht="14.25" customHeight="1">
      <c r="A21" s="344"/>
      <c r="B21" s="185">
        <f>'Rel. Ago23'!B25</f>
        <v>0</v>
      </c>
      <c r="C21" s="186">
        <f>'Rel. Ago23'!C25</f>
        <v>0</v>
      </c>
      <c r="D21" s="185">
        <f>'Rel. Ago23'!D25</f>
        <v>0</v>
      </c>
      <c r="E21" s="186">
        <f>'Rel. Ago23'!E25</f>
        <v>0</v>
      </c>
      <c r="F21" s="185">
        <f>'Rel. Ago23'!F25</f>
        <v>0</v>
      </c>
      <c r="G21" s="186">
        <f>'Rel. Ago23'!G25</f>
        <v>0</v>
      </c>
      <c r="H21" s="187">
        <f>'Rel. Ago23'!H25</f>
        <v>0</v>
      </c>
      <c r="I21" s="111"/>
    </row>
    <row r="22" spans="1:9" ht="11.25" customHeight="1">
      <c r="A22" s="1"/>
      <c r="B22" s="1"/>
      <c r="C22" s="1"/>
      <c r="D22" s="1"/>
      <c r="E22" s="1"/>
      <c r="F22" s="1"/>
      <c r="G22" s="1"/>
      <c r="H22" s="2"/>
    </row>
    <row r="23" spans="1:9">
      <c r="A23" s="9"/>
      <c r="B23" s="9"/>
      <c r="C23" s="9"/>
    </row>
  </sheetData>
  <mergeCells count="2">
    <mergeCell ref="G1:H1"/>
    <mergeCell ref="A2:A21"/>
  </mergeCells>
  <conditionalFormatting sqref="B3:H3">
    <cfRule type="cellIs" dxfId="166" priority="12" operator="equal">
      <formula>#REF!</formula>
    </cfRule>
  </conditionalFormatting>
  <conditionalFormatting sqref="B6:H7">
    <cfRule type="cellIs" dxfId="165" priority="14" operator="equal">
      <formula>#REF!</formula>
    </cfRule>
  </conditionalFormatting>
  <conditionalFormatting sqref="B9:H10">
    <cfRule type="cellIs" dxfId="164" priority="16" operator="equal">
      <formula>#REF!</formula>
    </cfRule>
  </conditionalFormatting>
  <conditionalFormatting sqref="B12:H14">
    <cfRule type="cellIs" dxfId="163" priority="18" operator="equal">
      <formula>#REF!</formula>
    </cfRule>
  </conditionalFormatting>
  <conditionalFormatting sqref="B16:H17">
    <cfRule type="cellIs" dxfId="162" priority="20" operator="equal">
      <formula>#REF!</formula>
    </cfRule>
  </conditionalFormatting>
  <conditionalFormatting sqref="B19:H20">
    <cfRule type="cellIs" dxfId="161" priority="22" operator="equal">
      <formula>#REF!</formula>
    </cfRule>
  </conditionalFormatting>
  <conditionalFormatting sqref="D3:D5 F3:F5 H3:H6 G6:G8 E6:E8 C6:C8 B9:B11 D9:D11 F9:F11 H9:H11 G12:G15 E12:E15 C12:C15 B16:B18 D16:D18 F16:F18 H16:H18 G19:G21 E19:E21 C19:C21 C3:H3 G3:G4 B3:B5">
    <cfRule type="cellIs" dxfId="160" priority="11" operator="equal">
      <formula>0</formula>
    </cfRule>
  </conditionalFormatting>
  <conditionalFormatting sqref="B6:B8 B12:B15 D12:D15 F12:F15 H12:H15 G16:G18 E16:E18 C16:C18 B19:B21 D19:D21 F19:F21 H19:H21 D6:D8 F6:F8 H6:H8 E9:E11 G9:G11 C5 C3 E3:E5 C8:C11 G3:G5">
    <cfRule type="cellIs" dxfId="159" priority="10" operator="equal">
      <formula>0</formula>
    </cfRule>
  </conditionalFormatting>
  <conditionalFormatting sqref="C4">
    <cfRule type="cellIs" dxfId="158" priority="6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39997558519241921"/>
    <pageSetUpPr fitToPage="1"/>
  </sheetPr>
  <dimension ref="A1:AD42"/>
  <sheetViews>
    <sheetView showGridLines="0" view="pageBreakPreview" topLeftCell="B1" zoomScale="84" zoomScaleNormal="100" zoomScaleSheetLayoutView="84" workbookViewId="0">
      <selection activeCell="AB1" sqref="AB1:AB6"/>
    </sheetView>
  </sheetViews>
  <sheetFormatPr defaultColWidth="9.140625" defaultRowHeight="15"/>
  <cols>
    <col min="1" max="1" width="5" style="3" bestFit="1" customWidth="1"/>
    <col min="2" max="2" width="12.5703125" style="40" customWidth="1"/>
    <col min="3" max="8" width="12.5703125" style="41" customWidth="1"/>
    <col min="9" max="9" width="5.42578125" style="24" customWidth="1"/>
    <col min="10" max="10" width="5.28515625" style="25" customWidth="1"/>
    <col min="11" max="11" width="13.5703125" style="25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22" style="10" bestFit="1" customWidth="1"/>
    <col min="29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2" t="s">
        <v>25</v>
      </c>
      <c r="AC1" s="159" t="s">
        <v>12</v>
      </c>
      <c r="AD1" s="12"/>
    </row>
    <row r="2" spans="1:30" s="15" customFormat="1" ht="16.5" customHeight="1">
      <c r="A2" s="364" t="s">
        <v>44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2" t="s">
        <v>35</v>
      </c>
      <c r="AC2" s="161" t="s">
        <v>19</v>
      </c>
      <c r="AD2" s="161"/>
    </row>
    <row r="3" spans="1:30" ht="13.5" customHeight="1">
      <c r="A3" s="365"/>
      <c r="B3" s="33"/>
      <c r="C3" s="34"/>
      <c r="D3" s="33">
        <v>1</v>
      </c>
      <c r="E3" s="34">
        <v>2</v>
      </c>
      <c r="F3" s="33">
        <v>3</v>
      </c>
      <c r="G3" s="34">
        <v>4</v>
      </c>
      <c r="H3" s="95">
        <v>5</v>
      </c>
      <c r="I3" s="16"/>
      <c r="J3" s="90">
        <v>1</v>
      </c>
      <c r="K3" s="71" t="s">
        <v>25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2" t="s">
        <v>11</v>
      </c>
      <c r="AC3" s="10"/>
      <c r="AD3" s="10"/>
    </row>
    <row r="4" spans="1:30" ht="13.5" customHeight="1">
      <c r="A4" s="365"/>
      <c r="B4" s="35"/>
      <c r="C4" s="36"/>
      <c r="D4" s="35" t="s">
        <v>9</v>
      </c>
      <c r="E4" s="36" t="s">
        <v>9</v>
      </c>
      <c r="F4" s="35" t="s">
        <v>9</v>
      </c>
      <c r="G4" s="36" t="s">
        <v>9</v>
      </c>
      <c r="H4" s="96" t="s">
        <v>9</v>
      </c>
      <c r="I4" s="16"/>
      <c r="J4" s="92">
        <v>2</v>
      </c>
      <c r="K4" s="72" t="s">
        <v>35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2" t="s">
        <v>20</v>
      </c>
      <c r="AC4" s="10"/>
      <c r="AD4" s="10"/>
    </row>
    <row r="5" spans="1:30" ht="13.5" customHeight="1">
      <c r="A5" s="365"/>
      <c r="B5" s="45">
        <f t="shared" ref="B5:G5" si="0">IF(B3&gt;0,VLOOKUP(B3,reljan,2,0),0)</f>
        <v>0</v>
      </c>
      <c r="C5" s="52">
        <f>IF(C3&gt;0,VLOOKUP(C3,reljan,2,0),0)</f>
        <v>0</v>
      </c>
      <c r="D5" s="45" t="str">
        <f t="shared" si="0"/>
        <v>Rogério</v>
      </c>
      <c r="E5" s="52" t="str">
        <f t="shared" si="0"/>
        <v>Edimilson</v>
      </c>
      <c r="F5" s="45" t="str">
        <f t="shared" si="0"/>
        <v>Benedito</v>
      </c>
      <c r="G5" s="52" t="str">
        <f t="shared" si="0"/>
        <v>Marques</v>
      </c>
      <c r="H5" s="129" t="str">
        <f>IF(H3&gt;0,VLOOKUP(H3,reljan,2,0),0)</f>
        <v>Leonardo/Sarmento</v>
      </c>
      <c r="I5" s="16"/>
      <c r="J5" s="90">
        <v>3</v>
      </c>
      <c r="K5" s="71" t="s">
        <v>11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2" t="s">
        <v>43</v>
      </c>
      <c r="AC5" s="10"/>
      <c r="AD5" s="10"/>
    </row>
    <row r="6" spans="1:30" ht="13.5" customHeight="1">
      <c r="A6" s="365"/>
      <c r="B6" s="48">
        <f t="shared" ref="B6:H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>
        <f t="shared" si="1"/>
        <v>0</v>
      </c>
      <c r="H6" s="130">
        <f t="shared" si="1"/>
        <v>0</v>
      </c>
      <c r="I6" s="16"/>
      <c r="J6" s="92">
        <v>4</v>
      </c>
      <c r="K6" s="72" t="s">
        <v>20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3" t="s">
        <v>28</v>
      </c>
      <c r="AC6" s="10"/>
      <c r="AD6" s="10"/>
    </row>
    <row r="7" spans="1:30" ht="13.5" customHeight="1">
      <c r="A7" s="365"/>
      <c r="B7" s="34">
        <v>6</v>
      </c>
      <c r="C7" s="33">
        <v>7</v>
      </c>
      <c r="D7" s="34">
        <v>8</v>
      </c>
      <c r="E7" s="33">
        <v>9</v>
      </c>
      <c r="F7" s="34">
        <v>10</v>
      </c>
      <c r="G7" s="33">
        <v>11</v>
      </c>
      <c r="H7" s="97">
        <v>12</v>
      </c>
      <c r="I7" s="16"/>
      <c r="J7" s="90">
        <v>5</v>
      </c>
      <c r="K7" s="71" t="s">
        <v>43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32"/>
    </row>
    <row r="8" spans="1:30" ht="13.5" customHeight="1">
      <c r="A8" s="365"/>
      <c r="B8" s="37" t="s">
        <v>9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">
        <v>9</v>
      </c>
      <c r="I8" s="16"/>
      <c r="J8" s="92">
        <v>6</v>
      </c>
      <c r="K8" s="72" t="s">
        <v>25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32"/>
    </row>
    <row r="9" spans="1:30" ht="13.5" customHeight="1">
      <c r="A9" s="365"/>
      <c r="B9" s="47" t="str">
        <f>IF(B7&gt;0,VLOOKUP(B7,reljan,2,0),0)</f>
        <v>Rogério</v>
      </c>
      <c r="C9" s="45" t="str">
        <f t="shared" ref="C9:H9" si="2">IF(C7&gt;0,VLOOKUP(C7,reljan,2,0),0)</f>
        <v>Edimilson</v>
      </c>
      <c r="D9" s="52" t="str">
        <f t="shared" si="2"/>
        <v>Benedito</v>
      </c>
      <c r="E9" s="45" t="str">
        <f t="shared" si="2"/>
        <v>Marques</v>
      </c>
      <c r="F9" s="52" t="str">
        <f t="shared" si="2"/>
        <v>Leonardo/Sarmento</v>
      </c>
      <c r="G9" s="45" t="str">
        <f t="shared" si="2"/>
        <v>Rogério</v>
      </c>
      <c r="H9" s="131" t="str">
        <f t="shared" si="2"/>
        <v>Edimilson</v>
      </c>
      <c r="I9" s="16"/>
      <c r="J9" s="90">
        <v>7</v>
      </c>
      <c r="K9" s="71" t="s">
        <v>35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32"/>
    </row>
    <row r="10" spans="1:30" ht="13.5" customHeight="1">
      <c r="A10" s="365"/>
      <c r="B10" s="132">
        <f t="shared" ref="B10:H10" si="3">IF(B7&gt;0,VLOOKUP(B7,reljan,3,0),0)</f>
        <v>0</v>
      </c>
      <c r="C10" s="48">
        <f t="shared" si="3"/>
        <v>0</v>
      </c>
      <c r="D10" s="49">
        <f t="shared" si="3"/>
        <v>0</v>
      </c>
      <c r="E10" s="48">
        <f t="shared" si="3"/>
        <v>0</v>
      </c>
      <c r="F10" s="49">
        <f t="shared" si="3"/>
        <v>0</v>
      </c>
      <c r="G10" s="48">
        <f t="shared" si="3"/>
        <v>0</v>
      </c>
      <c r="H10" s="133">
        <f t="shared" si="3"/>
        <v>0</v>
      </c>
      <c r="I10" s="16"/>
      <c r="J10" s="92">
        <v>8</v>
      </c>
      <c r="K10" s="72" t="s">
        <v>11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32"/>
    </row>
    <row r="11" spans="1:30" ht="13.5" customHeight="1">
      <c r="A11" s="365"/>
      <c r="B11" s="44">
        <v>13</v>
      </c>
      <c r="C11" s="43">
        <v>14</v>
      </c>
      <c r="D11" s="44">
        <v>15</v>
      </c>
      <c r="E11" s="43">
        <v>16</v>
      </c>
      <c r="F11" s="44">
        <v>17</v>
      </c>
      <c r="G11" s="43">
        <v>18</v>
      </c>
      <c r="H11" s="191">
        <v>19</v>
      </c>
      <c r="I11" s="16"/>
      <c r="J11" s="90">
        <v>9</v>
      </c>
      <c r="K11" s="72" t="s">
        <v>20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3">
        <v>42887</v>
      </c>
    </row>
    <row r="12" spans="1:30" ht="13.5" customHeight="1">
      <c r="A12" s="365"/>
      <c r="B12" s="45" t="s">
        <v>9</v>
      </c>
      <c r="C12" s="46" t="s">
        <v>9</v>
      </c>
      <c r="D12" s="45" t="s">
        <v>9</v>
      </c>
      <c r="E12" s="46" t="s">
        <v>9</v>
      </c>
      <c r="F12" s="45" t="s">
        <v>9</v>
      </c>
      <c r="G12" s="46" t="s">
        <v>9</v>
      </c>
      <c r="H12" s="129" t="s">
        <v>9</v>
      </c>
      <c r="I12" s="16"/>
      <c r="J12" s="92">
        <v>10</v>
      </c>
      <c r="K12" s="72" t="s">
        <v>43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3"/>
    </row>
    <row r="13" spans="1:30" ht="13.5" customHeight="1">
      <c r="A13" s="365"/>
      <c r="B13" s="45" t="str">
        <f t="shared" ref="B13:H13" si="4">IF(B11&gt;0,VLOOKUP(B11,reljan,2,0),0)</f>
        <v>Benedito</v>
      </c>
      <c r="C13" s="46" t="str">
        <f t="shared" si="4"/>
        <v>Marques</v>
      </c>
      <c r="D13" s="45" t="str">
        <f t="shared" si="4"/>
        <v>Leonardo/Sarmento</v>
      </c>
      <c r="E13" s="46" t="str">
        <f t="shared" si="4"/>
        <v>Rogério</v>
      </c>
      <c r="F13" s="45" t="str">
        <f t="shared" si="4"/>
        <v>Edimilson</v>
      </c>
      <c r="G13" s="46" t="str">
        <f t="shared" si="4"/>
        <v>Benedito</v>
      </c>
      <c r="H13" s="129" t="str">
        <f t="shared" si="4"/>
        <v>Marques</v>
      </c>
      <c r="I13" s="16"/>
      <c r="J13" s="90">
        <v>11</v>
      </c>
      <c r="K13" s="71" t="s">
        <v>25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3"/>
    </row>
    <row r="14" spans="1:30" ht="13.5" customHeight="1">
      <c r="A14" s="365"/>
      <c r="B14" s="51">
        <f t="shared" ref="B14:H14" si="5">IF(B11&gt;0,VLOOKUP(B11,reljan,3,0),0)</f>
        <v>0</v>
      </c>
      <c r="C14" s="50">
        <f t="shared" si="5"/>
        <v>0</v>
      </c>
      <c r="D14" s="51">
        <f t="shared" si="5"/>
        <v>0</v>
      </c>
      <c r="E14" s="50">
        <f t="shared" si="5"/>
        <v>0</v>
      </c>
      <c r="F14" s="51">
        <f t="shared" si="5"/>
        <v>0</v>
      </c>
      <c r="G14" s="50">
        <f t="shared" si="5"/>
        <v>0</v>
      </c>
      <c r="H14" s="134">
        <f t="shared" si="5"/>
        <v>0</v>
      </c>
      <c r="I14" s="16"/>
      <c r="J14" s="92">
        <v>12</v>
      </c>
      <c r="K14" s="72" t="s">
        <v>35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3">
        <v>42917</v>
      </c>
    </row>
    <row r="15" spans="1:30" ht="13.5" customHeight="1">
      <c r="A15" s="365"/>
      <c r="B15" s="34">
        <v>20</v>
      </c>
      <c r="C15" s="33">
        <v>21</v>
      </c>
      <c r="D15" s="34">
        <v>22</v>
      </c>
      <c r="E15" s="33">
        <v>23</v>
      </c>
      <c r="F15" s="34">
        <v>24</v>
      </c>
      <c r="G15" s="33">
        <v>25</v>
      </c>
      <c r="H15" s="97">
        <v>26</v>
      </c>
      <c r="I15" s="16"/>
      <c r="J15" s="90">
        <v>13</v>
      </c>
      <c r="K15" s="71" t="s">
        <v>11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3">
        <v>42948</v>
      </c>
    </row>
    <row r="16" spans="1:30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">
        <v>9</v>
      </c>
      <c r="I16" s="16"/>
      <c r="J16" s="92">
        <v>14</v>
      </c>
      <c r="K16" s="72" t="s">
        <v>20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3"/>
    </row>
    <row r="17" spans="1:28" ht="13.5" customHeight="1">
      <c r="A17" s="365"/>
      <c r="B17" s="47" t="str">
        <f t="shared" ref="B17:H17" si="6">IF(B15&gt;0,VLOOKUP(B15,reljan,2,0),0)</f>
        <v>Leonardo/Sarmento</v>
      </c>
      <c r="C17" s="45" t="str">
        <f t="shared" si="6"/>
        <v>Rogério</v>
      </c>
      <c r="D17" s="52" t="str">
        <f t="shared" si="6"/>
        <v>Edimilson</v>
      </c>
      <c r="E17" s="45" t="str">
        <f t="shared" si="6"/>
        <v>Benedito</v>
      </c>
      <c r="F17" s="52" t="str">
        <f t="shared" si="6"/>
        <v>Marques</v>
      </c>
      <c r="G17" s="45" t="str">
        <f t="shared" si="6"/>
        <v>Leonardo/Sarmento</v>
      </c>
      <c r="H17" s="131" t="str">
        <f t="shared" si="6"/>
        <v>Rogério</v>
      </c>
      <c r="I17" s="16"/>
      <c r="J17" s="90">
        <v>15</v>
      </c>
      <c r="K17" s="71" t="s">
        <v>43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3"/>
    </row>
    <row r="18" spans="1:28" ht="13.5" customHeight="1">
      <c r="A18" s="365"/>
      <c r="B18" s="132">
        <f t="shared" ref="B18:H18" si="7">IF(B15&gt;0,VLOOKUP(B15,reljan,3,0),0)</f>
        <v>0</v>
      </c>
      <c r="C18" s="48">
        <f t="shared" si="7"/>
        <v>0</v>
      </c>
      <c r="D18" s="49">
        <f t="shared" si="7"/>
        <v>0</v>
      </c>
      <c r="E18" s="48">
        <f t="shared" si="7"/>
        <v>0</v>
      </c>
      <c r="F18" s="49">
        <f t="shared" si="7"/>
        <v>0</v>
      </c>
      <c r="G18" s="48">
        <f t="shared" si="7"/>
        <v>0</v>
      </c>
      <c r="H18" s="133">
        <f t="shared" si="7"/>
        <v>0</v>
      </c>
      <c r="I18" s="18"/>
      <c r="J18" s="92">
        <v>16</v>
      </c>
      <c r="K18" s="72" t="s">
        <v>25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3">
        <v>42979</v>
      </c>
    </row>
    <row r="19" spans="1:28" ht="13.5" customHeight="1">
      <c r="A19" s="365"/>
      <c r="B19" s="33">
        <v>27</v>
      </c>
      <c r="C19" s="38">
        <v>28</v>
      </c>
      <c r="D19" s="33">
        <v>29</v>
      </c>
      <c r="E19" s="38">
        <v>30</v>
      </c>
      <c r="F19" s="33">
        <v>31</v>
      </c>
      <c r="G19" s="38"/>
      <c r="H19" s="95"/>
      <c r="I19" s="83"/>
      <c r="J19" s="90">
        <v>17</v>
      </c>
      <c r="K19" s="71" t="s">
        <v>35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3">
        <v>43009</v>
      </c>
    </row>
    <row r="20" spans="1:28" ht="13.5" customHeight="1">
      <c r="A20" s="365"/>
      <c r="B20" s="35" t="s">
        <v>9</v>
      </c>
      <c r="C20" s="39" t="s">
        <v>9</v>
      </c>
      <c r="D20" s="35" t="s">
        <v>9</v>
      </c>
      <c r="E20" s="39" t="s">
        <v>9</v>
      </c>
      <c r="F20" s="35" t="s">
        <v>9</v>
      </c>
      <c r="G20" s="39"/>
      <c r="H20" s="96"/>
      <c r="I20" s="83"/>
      <c r="J20" s="92">
        <v>18</v>
      </c>
      <c r="K20" s="72" t="s">
        <v>11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3"/>
    </row>
    <row r="21" spans="1:28" ht="13.5" customHeight="1">
      <c r="A21" s="365"/>
      <c r="B21" s="45" t="str">
        <f t="shared" ref="B21:H21" si="8">IF(B19&gt;0,VLOOKUP(B19,reljan,2,0),0)</f>
        <v>Edimilson</v>
      </c>
      <c r="C21" s="46" t="str">
        <f t="shared" si="8"/>
        <v>Benedito</v>
      </c>
      <c r="D21" s="45" t="str">
        <f t="shared" si="8"/>
        <v>Marques</v>
      </c>
      <c r="E21" s="46" t="str">
        <f t="shared" si="8"/>
        <v>Leonardo/Sarmento</v>
      </c>
      <c r="F21" s="45" t="str">
        <f>IF(F19&gt;0,VLOOKUP(F19,reljan,2,0),0)</f>
        <v>Rogério</v>
      </c>
      <c r="G21" s="46">
        <f t="shared" si="8"/>
        <v>0</v>
      </c>
      <c r="H21" s="129">
        <f t="shared" si="8"/>
        <v>0</v>
      </c>
      <c r="I21" s="83"/>
      <c r="J21" s="90">
        <v>19</v>
      </c>
      <c r="K21" s="71" t="s">
        <v>20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3"/>
    </row>
    <row r="22" spans="1:28" ht="13.5" customHeight="1">
      <c r="A22" s="365"/>
      <c r="B22" s="135">
        <f>IF(B19&gt;0,VLOOKUP(B19,reljan,3,0),0)</f>
        <v>0</v>
      </c>
      <c r="C22" s="136">
        <f>IF(C19&gt;0,VLOOKUP(C19,reljan,3,0),0)</f>
        <v>0</v>
      </c>
      <c r="D22" s="135">
        <f>IF(D19&gt;0,VLOOKUP(D19,reljan,3,0),0)</f>
        <v>0</v>
      </c>
      <c r="E22" s="136">
        <f>IF(E19&gt;0,VLOOKUP(E19,reljan,3,0),0)</f>
        <v>0</v>
      </c>
      <c r="F22" s="135"/>
      <c r="G22" s="136"/>
      <c r="H22" s="137"/>
      <c r="I22" s="83"/>
      <c r="J22" s="92">
        <v>20</v>
      </c>
      <c r="K22" s="72" t="s">
        <v>43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3">
        <v>43040</v>
      </c>
    </row>
    <row r="23" spans="1:28" s="20" customFormat="1" ht="12.75" customHeight="1">
      <c r="A23" s="365"/>
      <c r="B23" s="162"/>
      <c r="C23" s="33"/>
      <c r="D23" s="143"/>
      <c r="E23" s="144"/>
      <c r="F23" s="143"/>
      <c r="G23" s="144"/>
      <c r="H23" s="145"/>
      <c r="I23" s="84"/>
      <c r="J23" s="90">
        <v>21</v>
      </c>
      <c r="K23" s="71" t="s">
        <v>25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19">
        <v>43070</v>
      </c>
    </row>
    <row r="24" spans="1:28" s="20" customFormat="1" ht="13.5" customHeight="1">
      <c r="A24" s="365"/>
      <c r="B24" s="42"/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35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19"/>
    </row>
    <row r="25" spans="1:28" s="20" customFormat="1" ht="13.5" customHeight="1">
      <c r="A25" s="365"/>
      <c r="B25" s="53"/>
      <c r="C25" s="45"/>
      <c r="D25" s="53"/>
      <c r="E25" s="45"/>
      <c r="F25" s="53"/>
      <c r="G25" s="45"/>
      <c r="H25" s="163"/>
      <c r="I25" s="84"/>
      <c r="J25" s="90">
        <v>23</v>
      </c>
      <c r="K25" s="71" t="s">
        <v>11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19"/>
    </row>
    <row r="26" spans="1:28" ht="13.5" customHeight="1" thickBot="1">
      <c r="A26" s="366"/>
      <c r="B26" s="139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20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3"/>
    </row>
    <row r="27" spans="1:28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43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54"/>
    </row>
    <row r="28" spans="1:28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25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3"/>
    </row>
    <row r="29" spans="1:28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35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3"/>
    </row>
    <row r="30" spans="1:28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11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3"/>
    </row>
    <row r="31" spans="1:28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20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3"/>
    </row>
    <row r="32" spans="1:28" s="20" customFormat="1" ht="15.75" customHeight="1">
      <c r="A32" s="362" t="s">
        <v>30</v>
      </c>
      <c r="B32" s="363"/>
      <c r="C32" s="363"/>
      <c r="D32" s="349">
        <f>COUNTIF(B3:H26,"A")+COUNTIF(B3:H26,"B")+COUNTIF(B3:H26,"C")</f>
        <v>31</v>
      </c>
      <c r="E32" s="69"/>
      <c r="H32" s="79"/>
      <c r="I32" s="84"/>
      <c r="J32" s="92">
        <v>30</v>
      </c>
      <c r="K32" s="72" t="s">
        <v>43</v>
      </c>
      <c r="L32" s="77"/>
      <c r="M32" s="93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3"/>
    </row>
    <row r="33" spans="1:28" s="20" customFormat="1" ht="15.75" customHeight="1" thickBot="1">
      <c r="A33" s="362"/>
      <c r="B33" s="363"/>
      <c r="C33" s="363"/>
      <c r="D33" s="350"/>
      <c r="E33" s="69"/>
      <c r="H33" s="79"/>
      <c r="I33" s="84"/>
      <c r="J33" s="106">
        <v>31</v>
      </c>
      <c r="K33" s="94" t="s">
        <v>25</v>
      </c>
      <c r="L33" s="107"/>
      <c r="M33" s="10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3"/>
    </row>
    <row r="34" spans="1:28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3"/>
    </row>
    <row r="35" spans="1:28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3"/>
    </row>
    <row r="36" spans="1:28" s="20" customFormat="1" ht="15.75" customHeight="1">
      <c r="A36" s="373"/>
      <c r="B36" s="374"/>
      <c r="C36" s="374"/>
      <c r="D36" s="368"/>
      <c r="E36" s="69"/>
      <c r="I36" s="8"/>
      <c r="K36" s="281"/>
      <c r="L36" s="380"/>
      <c r="M36" s="380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3"/>
    </row>
    <row r="37" spans="1:28" s="20" customFormat="1" ht="18.75" customHeight="1">
      <c r="A37" s="373"/>
      <c r="B37" s="374"/>
      <c r="C37" s="374"/>
      <c r="D37" s="369"/>
      <c r="E37" s="69"/>
      <c r="I37" s="101"/>
      <c r="L37" s="381"/>
      <c r="M37" s="382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3"/>
    </row>
    <row r="38" spans="1:28" s="20" customFormat="1" ht="18" customHeight="1">
      <c r="A38" s="375" t="s">
        <v>32</v>
      </c>
      <c r="B38" s="376"/>
      <c r="C38" s="376"/>
      <c r="D38" s="370">
        <f>D32-D35</f>
        <v>31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3"/>
    </row>
    <row r="39" spans="1:28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3"/>
    </row>
    <row r="40" spans="1:28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3"/>
    </row>
    <row r="41" spans="1:28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3"/>
    </row>
    <row r="42" spans="1:28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3"/>
    </row>
  </sheetData>
  <mergeCells count="11">
    <mergeCell ref="A2:A26"/>
    <mergeCell ref="A29:D31"/>
    <mergeCell ref="A32:C34"/>
    <mergeCell ref="D32:D34"/>
    <mergeCell ref="A35:C37"/>
    <mergeCell ref="D35:D37"/>
    <mergeCell ref="L36:M36"/>
    <mergeCell ref="L37:M37"/>
    <mergeCell ref="A38:C40"/>
    <mergeCell ref="D38:D40"/>
    <mergeCell ref="J41:K41"/>
  </mergeCells>
  <conditionalFormatting sqref="C5:C6 E5:E6 G5:G6 H9:H10 F9:F10 D9:D10 B9:B10 C13:C14 E13:E14 G13:G14 H17:H18 F17:F18 D17:D18 B17:B18 C21:C22 E21:E22 G21:G22">
    <cfRule type="cellIs" dxfId="157" priority="19" operator="equal">
      <formula>0</formula>
    </cfRule>
  </conditionalFormatting>
  <conditionalFormatting sqref="B5:B6 D5:D6 F5:F6 H5:H6 E9:E10 C9:C10 B13:B14 D13:D14 F13:F14 H13:H14 G17:G18 E17:E18 C17:C18 B21:B22 D21:D22 F21:F22 G9:G10">
    <cfRule type="cellIs" dxfId="156" priority="18" operator="equal">
      <formula>0</formula>
    </cfRule>
  </conditionalFormatting>
  <conditionalFormatting sqref="B6:H6 B10:H10 B14:H14 B18:H18 B22:G22">
    <cfRule type="beginsWith" dxfId="155" priority="16" operator="beginsWith" text="Realizada">
      <formula>LEFT(B6,LEN("Realizada"))="Realizada"</formula>
    </cfRule>
    <cfRule type="beginsWith" dxfId="154" priority="17" operator="beginsWith" text="Não">
      <formula>LEFT(B6,LEN("Não"))="Não"</formula>
    </cfRule>
  </conditionalFormatting>
  <conditionalFormatting sqref="L3:L4">
    <cfRule type="cellIs" dxfId="153" priority="15" operator="equal">
      <formula>0</formula>
    </cfRule>
  </conditionalFormatting>
  <conditionalFormatting sqref="L3:L4">
    <cfRule type="beginsWith" dxfId="152" priority="13" operator="beginsWith" text="Realizada">
      <formula>LEFT(L3,LEN("Realizada"))="Realizada"</formula>
    </cfRule>
    <cfRule type="beginsWith" dxfId="151" priority="14" operator="beginsWith" text="Não">
      <formula>LEFT(L3,LEN("Não"))="Não"</formula>
    </cfRule>
  </conditionalFormatting>
  <conditionalFormatting sqref="H21:H22">
    <cfRule type="cellIs" dxfId="150" priority="12" operator="equal">
      <formula>0</formula>
    </cfRule>
  </conditionalFormatting>
  <conditionalFormatting sqref="H22">
    <cfRule type="beginsWith" dxfId="149" priority="10" operator="beginsWith" text="Realizada">
      <formula>LEFT(H22,LEN("Realizada"))="Realizada"</formula>
    </cfRule>
    <cfRule type="beginsWith" dxfId="148" priority="11" operator="beginsWith" text="Não">
      <formula>LEFT(H22,LEN("Não"))="Não"</formula>
    </cfRule>
  </conditionalFormatting>
  <conditionalFormatting sqref="L5:L19">
    <cfRule type="cellIs" dxfId="147" priority="9" operator="equal">
      <formula>0</formula>
    </cfRule>
  </conditionalFormatting>
  <conditionalFormatting sqref="L5:L19">
    <cfRule type="beginsWith" dxfId="146" priority="7" operator="beginsWith" text="Realizada">
      <formula>LEFT(L5,LEN("Realizada"))="Realizada"</formula>
    </cfRule>
    <cfRule type="beginsWith" dxfId="145" priority="8" operator="beginsWith" text="Não">
      <formula>LEFT(L5,LEN("Não"))="Não"</formula>
    </cfRule>
  </conditionalFormatting>
  <conditionalFormatting sqref="L33">
    <cfRule type="cellIs" dxfId="144" priority="6" operator="equal">
      <formula>0</formula>
    </cfRule>
  </conditionalFormatting>
  <conditionalFormatting sqref="L33">
    <cfRule type="beginsWith" dxfId="143" priority="4" operator="beginsWith" text="Realizada">
      <formula>LEFT(L33,LEN("Realizada"))="Realizada"</formula>
    </cfRule>
    <cfRule type="beginsWith" dxfId="142" priority="5" operator="beginsWith" text="Não">
      <formula>LEFT(L33,LEN("Não"))="Não"</formula>
    </cfRule>
  </conditionalFormatting>
  <conditionalFormatting sqref="L20:L32">
    <cfRule type="cellIs" dxfId="141" priority="3" operator="equal">
      <formula>0</formula>
    </cfRule>
  </conditionalFormatting>
  <conditionalFormatting sqref="L20:L32">
    <cfRule type="beginsWith" dxfId="140" priority="1" operator="beginsWith" text="Realizada">
      <formula>LEFT(L20,LEN("Realizada"))="Realizada"</formula>
    </cfRule>
    <cfRule type="beginsWith" dxfId="139" priority="2" operator="beginsWith" text="Não">
      <formula>LEFT(L20,LEN("Não"))="Não"</formula>
    </cfRule>
  </conditionalFormatting>
  <dataValidations count="3">
    <dataValidation type="list" allowBlank="1" showInputMessage="1" showErrorMessage="1" sqref="K3:K33" xr:uid="{00000000-0002-0000-1000-000000000000}">
      <formula1>fiscais01</formula1>
    </dataValidation>
    <dataValidation type="list" allowBlank="1" showInputMessage="1" showErrorMessage="1" sqref="L3:L33" xr:uid="{00000000-0002-0000-1000-000001000000}">
      <formula1>status</formula1>
    </dataValidation>
    <dataValidation type="list" allowBlank="1" showInputMessage="1" showErrorMessage="1" sqref="M3:M33" xr:uid="{00000000-0002-0000-1000-000002000000}">
      <formula1>situacao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1" manualBreakCount="1">
    <brk id="13" max="41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  <pageSetUpPr fitToPage="1"/>
  </sheetPr>
  <dimension ref="A1:I22"/>
  <sheetViews>
    <sheetView zoomScaleNormal="100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45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Set23'!B3</f>
        <v>0</v>
      </c>
      <c r="C3" s="165"/>
      <c r="D3" s="164">
        <f>'Rel. Set23'!D3</f>
        <v>0</v>
      </c>
      <c r="E3" s="165">
        <f>'Rel. Set23'!E3</f>
        <v>0</v>
      </c>
      <c r="F3" s="164"/>
      <c r="G3" s="165">
        <f>'Rel. Set23'!G3</f>
        <v>1</v>
      </c>
      <c r="H3" s="166">
        <f>'Rel. Set23'!H3</f>
        <v>2</v>
      </c>
      <c r="I3" s="111"/>
    </row>
    <row r="4" spans="1:9" s="31" customFormat="1" ht="14.25" customHeight="1">
      <c r="A4" s="343"/>
      <c r="B4" s="167" t="str">
        <f>'Rel. Set23'!B4</f>
        <v/>
      </c>
      <c r="C4" s="168" t="str">
        <f>'Rel. Set23'!C4</f>
        <v/>
      </c>
      <c r="D4" s="169" t="str">
        <f>'Rel. Set23'!D4</f>
        <v/>
      </c>
      <c r="E4" s="168" t="str">
        <f>'Rel. Set23'!E4</f>
        <v/>
      </c>
      <c r="F4" s="169">
        <f>'Rel. Set23'!F4</f>
        <v>0</v>
      </c>
      <c r="G4" s="168" t="str">
        <f>'Rel. Set23'!G4</f>
        <v>A</v>
      </c>
      <c r="H4" s="170" t="str">
        <f>'Rel. Set23'!H4</f>
        <v>A</v>
      </c>
      <c r="I4" s="111"/>
    </row>
    <row r="5" spans="1:9" s="31" customFormat="1" ht="14.25" customHeight="1">
      <c r="A5" s="343"/>
      <c r="B5" s="171">
        <f>'Rel. Set23'!B5</f>
        <v>0</v>
      </c>
      <c r="C5" s="172">
        <f>'Rel. Set23'!C5</f>
        <v>0</v>
      </c>
      <c r="D5" s="171">
        <f>'Rel. Set23'!D5</f>
        <v>0</v>
      </c>
      <c r="E5" s="172">
        <f>'Rel. Set23'!E5</f>
        <v>0</v>
      </c>
      <c r="F5" s="171">
        <f>'Rel. Set23'!F5</f>
        <v>0</v>
      </c>
      <c r="G5" s="172" t="str">
        <f>'Rel. Set23'!G5</f>
        <v>Edimilson</v>
      </c>
      <c r="H5" s="173" t="str">
        <f>'Rel. Set23'!H5</f>
        <v>Benedito</v>
      </c>
      <c r="I5" s="111"/>
    </row>
    <row r="6" spans="1:9" s="31" customFormat="1" ht="14.25" customHeight="1">
      <c r="A6" s="343"/>
      <c r="B6" s="174">
        <f>'Rel. Set23'!B7</f>
        <v>3</v>
      </c>
      <c r="C6" s="164">
        <f>'Rel. Set23'!C7</f>
        <v>4</v>
      </c>
      <c r="D6" s="174">
        <f>'Rel. Set23'!D7</f>
        <v>5</v>
      </c>
      <c r="E6" s="164">
        <f>'Rel. Set23'!E7</f>
        <v>6</v>
      </c>
      <c r="F6" s="174">
        <f>'Rel. Set23'!F7</f>
        <v>7</v>
      </c>
      <c r="G6" s="164">
        <f>'Rel. Set23'!G7</f>
        <v>8</v>
      </c>
      <c r="H6" s="175">
        <f>'Rel. Set23'!H7</f>
        <v>9</v>
      </c>
      <c r="I6" s="111"/>
    </row>
    <row r="7" spans="1:9" s="31" customFormat="1" ht="14.25" customHeight="1">
      <c r="A7" s="343"/>
      <c r="B7" s="168" t="str">
        <f>'Rel. Set23'!B8</f>
        <v>A</v>
      </c>
      <c r="C7" s="169" t="str">
        <f>'Rel. Set23'!C8</f>
        <v>A</v>
      </c>
      <c r="D7" s="168" t="str">
        <f>'Rel. Set23'!D8</f>
        <v>A</v>
      </c>
      <c r="E7" s="169" t="str">
        <f>'Rel. Set23'!E8</f>
        <v>A</v>
      </c>
      <c r="F7" s="168" t="str">
        <f>'Rel. Set23'!F8</f>
        <v>A</v>
      </c>
      <c r="G7" s="169" t="str">
        <f>'Rel. Set23'!G8</f>
        <v>A</v>
      </c>
      <c r="H7" s="176" t="str">
        <f>'Rel. Set23'!H8</f>
        <v>A</v>
      </c>
      <c r="I7" s="111"/>
    </row>
    <row r="8" spans="1:9" s="31" customFormat="1" ht="14.25" customHeight="1">
      <c r="A8" s="343"/>
      <c r="B8" s="168" t="str">
        <f>'Rel. Set23'!B9</f>
        <v>Marques</v>
      </c>
      <c r="C8" s="177" t="str">
        <f>'Rel. Set23'!C9</f>
        <v>Leonardo/Sarmento</v>
      </c>
      <c r="D8" s="168" t="str">
        <f>'Rel. Set23'!D9</f>
        <v>Rogério</v>
      </c>
      <c r="E8" s="177" t="str">
        <f>'Rel. Set23'!E9</f>
        <v>Edimilson</v>
      </c>
      <c r="F8" s="168" t="str">
        <f>'Rel. Set23'!F9</f>
        <v>Benedito</v>
      </c>
      <c r="G8" s="177" t="str">
        <f>'Rel. Set23'!G9</f>
        <v>Marques</v>
      </c>
      <c r="H8" s="176" t="str">
        <f>'Rel. Set23'!H9</f>
        <v>Leonardo/Sarmento</v>
      </c>
      <c r="I8" s="111"/>
    </row>
    <row r="9" spans="1:9" s="31" customFormat="1" ht="14.25" customHeight="1">
      <c r="A9" s="343"/>
      <c r="B9" s="164">
        <f>'Rel. Set23'!B11</f>
        <v>10</v>
      </c>
      <c r="C9" s="174">
        <f>'Rel. Set23'!C11</f>
        <v>11</v>
      </c>
      <c r="D9" s="164">
        <f>'Rel. Set23'!D11</f>
        <v>12</v>
      </c>
      <c r="E9" s="174">
        <f>'Rel. Set23'!E11</f>
        <v>13</v>
      </c>
      <c r="F9" s="164">
        <f>'Rel. Set23'!F11</f>
        <v>14</v>
      </c>
      <c r="G9" s="174">
        <f>'Rel. Set23'!G11</f>
        <v>15</v>
      </c>
      <c r="H9" s="166">
        <f>'Rel. Set23'!H11</f>
        <v>16</v>
      </c>
      <c r="I9" s="111"/>
    </row>
    <row r="10" spans="1:9" s="31" customFormat="1" ht="14.25" customHeight="1">
      <c r="A10" s="343"/>
      <c r="B10" s="169" t="str">
        <f>'Rel. Set23'!B12</f>
        <v>A</v>
      </c>
      <c r="C10" s="168" t="str">
        <f>'Rel. Set23'!C12</f>
        <v>A</v>
      </c>
      <c r="D10" s="169" t="str">
        <f>'Rel. Set23'!D12</f>
        <v>A</v>
      </c>
      <c r="E10" s="168" t="str">
        <f>'Rel. Set23'!E12</f>
        <v>A</v>
      </c>
      <c r="F10" s="169" t="str">
        <f>'Rel. Set23'!F12</f>
        <v>A</v>
      </c>
      <c r="G10" s="168" t="str">
        <f>'Rel. Set23'!G12</f>
        <v>A</v>
      </c>
      <c r="H10" s="170" t="str">
        <f>'Rel. Set23'!H12</f>
        <v>A</v>
      </c>
      <c r="I10" s="111"/>
    </row>
    <row r="11" spans="1:9" s="31" customFormat="1" ht="14.25" customHeight="1">
      <c r="A11" s="343"/>
      <c r="B11" s="177" t="str">
        <f>'Rel. Set23'!B13</f>
        <v>Rogério</v>
      </c>
      <c r="C11" s="168" t="str">
        <f>'Rel. Set23'!C13</f>
        <v>Edimilson</v>
      </c>
      <c r="D11" s="177" t="str">
        <f>'Rel. Set23'!D13</f>
        <v>Benedito</v>
      </c>
      <c r="E11" s="168" t="str">
        <f>'Rel. Set23'!E13</f>
        <v>Marques</v>
      </c>
      <c r="F11" s="177" t="str">
        <f>'Rel. Set23'!F13</f>
        <v>Leonardo/Sarmento</v>
      </c>
      <c r="G11" s="168" t="str">
        <f>'Rel. Set23'!G13</f>
        <v>Rogério</v>
      </c>
      <c r="H11" s="178" t="str">
        <f>'Rel. Set23'!H13</f>
        <v>Edimilson</v>
      </c>
      <c r="I11" s="111"/>
    </row>
    <row r="12" spans="1:9" s="31" customFormat="1" ht="14.25" customHeight="1">
      <c r="A12" s="343"/>
      <c r="B12" s="174">
        <f>'Rel. Set23'!B15</f>
        <v>17</v>
      </c>
      <c r="C12" s="164">
        <f>'Rel. Set23'!C15</f>
        <v>18</v>
      </c>
      <c r="D12" s="174">
        <f>'Rel. Set23'!D15</f>
        <v>19</v>
      </c>
      <c r="E12" s="164">
        <f>'Rel. Set23'!E15</f>
        <v>20</v>
      </c>
      <c r="F12" s="174">
        <f>'Rel. Set23'!F15</f>
        <v>21</v>
      </c>
      <c r="G12" s="164">
        <f>'Rel. Set23'!G15</f>
        <v>22</v>
      </c>
      <c r="H12" s="175">
        <f>'Rel. Set23'!H15</f>
        <v>23</v>
      </c>
      <c r="I12" s="111"/>
    </row>
    <row r="13" spans="1:9" s="31" customFormat="1" ht="14.25" customHeight="1">
      <c r="A13" s="343"/>
      <c r="B13" s="168" t="str">
        <f>'Rel. Set23'!B16</f>
        <v>A</v>
      </c>
      <c r="C13" s="169" t="str">
        <f>'Rel. Set23'!C16</f>
        <v>A</v>
      </c>
      <c r="D13" s="168" t="str">
        <f>'Rel. Set23'!D16</f>
        <v>A</v>
      </c>
      <c r="E13" s="169" t="str">
        <f>'Rel. Set23'!E16</f>
        <v>A</v>
      </c>
      <c r="F13" s="168" t="str">
        <f>'Rel. Set23'!F16</f>
        <v>A</v>
      </c>
      <c r="G13" s="169" t="str">
        <f>'Rel. Set23'!G16</f>
        <v>A</v>
      </c>
      <c r="H13" s="176" t="str">
        <f>'Rel. Set23'!H16</f>
        <v>A</v>
      </c>
      <c r="I13" s="111"/>
    </row>
    <row r="14" spans="1:9" s="31" customFormat="1" ht="14.25" customHeight="1">
      <c r="A14" s="343"/>
      <c r="B14" s="168" t="str">
        <f>'Rel. Set23'!B17</f>
        <v>Benedito</v>
      </c>
      <c r="C14" s="177" t="str">
        <f>'Rel. Set23'!C17</f>
        <v>Marques</v>
      </c>
      <c r="D14" s="168" t="str">
        <f>'Rel. Set23'!D17</f>
        <v>Leonardo/Sarmento</v>
      </c>
      <c r="E14" s="177" t="str">
        <f>'Rel. Set23'!E17</f>
        <v>Rogério</v>
      </c>
      <c r="F14" s="168" t="str">
        <f>'Rel. Set23'!F17</f>
        <v>Edimilson</v>
      </c>
      <c r="G14" s="177" t="str">
        <f>'Rel. Set23'!G17</f>
        <v>Benedito</v>
      </c>
      <c r="H14" s="176" t="str">
        <f>'Rel. Set23'!H17</f>
        <v>Marques</v>
      </c>
      <c r="I14" s="111"/>
    </row>
    <row r="15" spans="1:9" s="31" customFormat="1" ht="14.25" customHeight="1">
      <c r="A15" s="343"/>
      <c r="B15" s="164">
        <f>'Rel. Set23'!B19</f>
        <v>24</v>
      </c>
      <c r="C15" s="174">
        <f>'Rel. Set23'!C19</f>
        <v>25</v>
      </c>
      <c r="D15" s="164">
        <f>'Rel. Set23'!D19</f>
        <v>26</v>
      </c>
      <c r="E15" s="236">
        <f>'Rel. Set23'!E19</f>
        <v>27</v>
      </c>
      <c r="F15" s="237">
        <f>'Rel. Set23'!F19</f>
        <v>28</v>
      </c>
      <c r="G15" s="174">
        <f>'Rel. Set23'!G19</f>
        <v>29</v>
      </c>
      <c r="H15" s="166">
        <f>'Rel. Set23'!H19</f>
        <v>30</v>
      </c>
      <c r="I15" s="111"/>
    </row>
    <row r="16" spans="1:9" s="31" customFormat="1" ht="14.25" customHeight="1">
      <c r="A16" s="343"/>
      <c r="B16" s="169" t="str">
        <f>'Rel. Set23'!B20</f>
        <v>A</v>
      </c>
      <c r="C16" s="168" t="str">
        <f>'Rel. Set23'!C20</f>
        <v>A</v>
      </c>
      <c r="D16" s="169" t="str">
        <f>'Rel. Set23'!D20</f>
        <v>A</v>
      </c>
      <c r="E16" s="238" t="str">
        <f>'Rel. Set23'!E20</f>
        <v>A</v>
      </c>
      <c r="F16" s="239" t="str">
        <f>'Rel. Set23'!F20</f>
        <v>A</v>
      </c>
      <c r="G16" s="168" t="str">
        <f>'Rel. Set23'!G20</f>
        <v>A</v>
      </c>
      <c r="H16" s="170" t="str">
        <f>'Rel. Set23'!H20</f>
        <v>A</v>
      </c>
      <c r="I16" s="111"/>
    </row>
    <row r="17" spans="1:9" s="31" customFormat="1" ht="14.25" customHeight="1">
      <c r="A17" s="343"/>
      <c r="B17" s="177" t="str">
        <f>'Rel. Set23'!B21</f>
        <v>Leonardo/Sarmento</v>
      </c>
      <c r="C17" s="168" t="str">
        <f>'Rel. Set23'!C21</f>
        <v>Rogério</v>
      </c>
      <c r="D17" s="171" t="str">
        <f>'Rel. Set23'!D21</f>
        <v>Edimilson</v>
      </c>
      <c r="E17" s="238" t="str">
        <f>'Rel. Set23'!E21</f>
        <v>Benedito</v>
      </c>
      <c r="F17" s="240" t="str">
        <f>'Rel. Set23'!F21</f>
        <v>Marques</v>
      </c>
      <c r="G17" s="168" t="str">
        <f>'Rel. Set23'!G21</f>
        <v>Leonardo/Sarmento</v>
      </c>
      <c r="H17" s="178" t="str">
        <f>'Rel. Set23'!H21</f>
        <v>Rogério</v>
      </c>
      <c r="I17" s="111"/>
    </row>
    <row r="18" spans="1:9" s="31" customFormat="1" ht="14.25" customHeight="1">
      <c r="A18" s="343"/>
      <c r="B18" s="190">
        <f>'Rel. Set23'!B23</f>
        <v>0</v>
      </c>
      <c r="C18" s="180">
        <f>'Rel. Set23'!C23</f>
        <v>0</v>
      </c>
      <c r="D18" s="179">
        <f>'Rel. Set23'!D23</f>
        <v>0</v>
      </c>
      <c r="E18" s="180">
        <f>'Rel. Set23'!E23</f>
        <v>0</v>
      </c>
      <c r="F18" s="179">
        <f>'Rel. Set23'!F23</f>
        <v>0</v>
      </c>
      <c r="G18" s="180">
        <f>'Rel. Set23'!G23</f>
        <v>0</v>
      </c>
      <c r="H18" s="181">
        <f>'Rel. Set23'!H23</f>
        <v>0</v>
      </c>
      <c r="I18" s="111"/>
    </row>
    <row r="19" spans="1:9" s="31" customFormat="1" ht="14.25" customHeight="1">
      <c r="A19" s="343"/>
      <c r="B19" s="182" t="str">
        <f>'Rel. Set23'!B24</f>
        <v/>
      </c>
      <c r="C19" s="183" t="str">
        <f>'Rel. Set23'!C24</f>
        <v/>
      </c>
      <c r="D19" s="182">
        <f>'Rel. Set23'!D24</f>
        <v>0</v>
      </c>
      <c r="E19" s="183">
        <f>'Rel. Set23'!E24</f>
        <v>0</v>
      </c>
      <c r="F19" s="182">
        <f>'Rel. Set23'!F24</f>
        <v>0</v>
      </c>
      <c r="G19" s="183">
        <f>'Rel. Set23'!G24</f>
        <v>0</v>
      </c>
      <c r="H19" s="184">
        <f>'Rel. Set23'!H24</f>
        <v>0</v>
      </c>
      <c r="I19" s="111"/>
    </row>
    <row r="20" spans="1:9" s="31" customFormat="1" ht="14.25" customHeight="1">
      <c r="A20" s="344"/>
      <c r="B20" s="185">
        <f>'Rel. Set23'!B25</f>
        <v>0</v>
      </c>
      <c r="C20" s="186">
        <f>'Rel. Set23'!C25</f>
        <v>0</v>
      </c>
      <c r="D20" s="185">
        <f>'Rel. Set23'!D25</f>
        <v>0</v>
      </c>
      <c r="E20" s="186">
        <f>'Rel. Set23'!E25</f>
        <v>0</v>
      </c>
      <c r="F20" s="185">
        <f>'Rel. Set23'!F25</f>
        <v>0</v>
      </c>
      <c r="G20" s="186">
        <f>'Rel. Set23'!G25</f>
        <v>0</v>
      </c>
      <c r="H20" s="187">
        <f>'Rel. Set23'!H25</f>
        <v>0</v>
      </c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</sheetData>
  <mergeCells count="2">
    <mergeCell ref="G1:H1"/>
    <mergeCell ref="A2:A20"/>
  </mergeCells>
  <conditionalFormatting sqref="B3:H3">
    <cfRule type="cellIs" dxfId="138" priority="4" operator="equal">
      <formula>#REF!</formula>
    </cfRule>
  </conditionalFormatting>
  <conditionalFormatting sqref="B6:H7">
    <cfRule type="cellIs" dxfId="137" priority="6" operator="equal">
      <formula>#REF!</formula>
    </cfRule>
  </conditionalFormatting>
  <conditionalFormatting sqref="B9:H10">
    <cfRule type="cellIs" dxfId="136" priority="8" operator="equal">
      <formula>#REF!</formula>
    </cfRule>
  </conditionalFormatting>
  <conditionalFormatting sqref="B12:H13">
    <cfRule type="cellIs" dxfId="135" priority="10" operator="equal">
      <formula>#REF!</formula>
    </cfRule>
  </conditionalFormatting>
  <conditionalFormatting sqref="B15:H16">
    <cfRule type="cellIs" dxfId="134" priority="12" operator="equal">
      <formula>#REF!</formula>
    </cfRule>
  </conditionalFormatting>
  <conditionalFormatting sqref="B18:H19">
    <cfRule type="cellIs" dxfId="133" priority="14" operator="equal">
      <formula>#REF!</formula>
    </cfRule>
  </conditionalFormatting>
  <conditionalFormatting sqref="B3:B5 D3:D5 F3:F5 H3:H6 G6:G8 E6:E8 B9:B11 D9:D11 F9:F11 H9:H11 G12:G14 E12:E14 C12:C14 B15:B17 D15:D17 F15:F17 H15:H17 G18:G20 E18:E20 C18:C20 C5:C8">
    <cfRule type="cellIs" dxfId="132" priority="3" operator="equal">
      <formula>0</formula>
    </cfRule>
  </conditionalFormatting>
  <conditionalFormatting sqref="G3:G5 E3:E5 C3:C5 B6:B8 D6:D8 F6:F8 H6:H8 G9:G11 E9:E11 C9:C11 B12:B14 D12:D14 F12:F14 H12:H14 E15:E17 C15:C17 B18:B20 D18:D20 F18:F20 H18:H20 G15:G17">
    <cfRule type="cellIs" dxfId="131" priority="2" operator="equal">
      <formula>0</formula>
    </cfRule>
  </conditionalFormatting>
  <conditionalFormatting sqref="G15">
    <cfRule type="cellIs" dxfId="130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-0.249977111117893"/>
    <pageSetUpPr fitToPage="1"/>
  </sheetPr>
  <dimension ref="A1:AD42"/>
  <sheetViews>
    <sheetView showGridLines="0" view="pageBreakPreview" topLeftCell="N1" zoomScale="87" zoomScaleNormal="100" zoomScaleSheetLayoutView="87" workbookViewId="0">
      <selection activeCell="O68" sqref="O68"/>
    </sheetView>
  </sheetViews>
  <sheetFormatPr defaultColWidth="9.140625" defaultRowHeight="15"/>
  <cols>
    <col min="1" max="1" width="5" style="3" bestFit="1" customWidth="1"/>
    <col min="2" max="2" width="13.140625" style="40" customWidth="1"/>
    <col min="3" max="8" width="13.140625" style="41" customWidth="1"/>
    <col min="9" max="9" width="5.42578125" style="24" customWidth="1"/>
    <col min="10" max="10" width="5.28515625" style="25" customWidth="1"/>
    <col min="11" max="11" width="18.140625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22" style="10" bestFit="1" customWidth="1"/>
    <col min="29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2" t="s">
        <v>25</v>
      </c>
      <c r="AC1" s="159" t="s">
        <v>12</v>
      </c>
      <c r="AD1" s="12"/>
    </row>
    <row r="2" spans="1:30" s="15" customFormat="1" ht="16.5" customHeight="1">
      <c r="A2" s="364" t="s">
        <v>45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2" t="s">
        <v>35</v>
      </c>
      <c r="AC2" s="161" t="s">
        <v>19</v>
      </c>
      <c r="AD2" s="161"/>
    </row>
    <row r="3" spans="1:30" ht="13.5" customHeight="1">
      <c r="A3" s="365"/>
      <c r="B3" s="33"/>
      <c r="C3" s="34"/>
      <c r="D3" s="33"/>
      <c r="E3" s="34"/>
      <c r="F3" s="33"/>
      <c r="G3" s="34">
        <v>1</v>
      </c>
      <c r="H3" s="95">
        <v>2</v>
      </c>
      <c r="I3" s="16"/>
      <c r="J3" s="90">
        <v>1</v>
      </c>
      <c r="K3" s="71" t="s">
        <v>35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2" t="s">
        <v>11</v>
      </c>
      <c r="AC3" s="10"/>
      <c r="AD3" s="10"/>
    </row>
    <row r="4" spans="1:30" ht="13.5" customHeight="1">
      <c r="A4" s="365"/>
      <c r="B4" s="35" t="str">
        <f>IF(B3&gt;=1,"A","")</f>
        <v/>
      </c>
      <c r="C4" s="36" t="str">
        <f>IF(C3&gt;=1,"A","")</f>
        <v/>
      </c>
      <c r="D4" s="35" t="str">
        <f>IF(D3&gt;=1,"A","")</f>
        <v/>
      </c>
      <c r="E4" s="36" t="str">
        <f>IF(E3&gt;=1,"A","")</f>
        <v/>
      </c>
      <c r="F4" s="35"/>
      <c r="G4" s="36" t="str">
        <f>IF(G5="","","A")</f>
        <v>A</v>
      </c>
      <c r="H4" s="96" t="str">
        <f>IF(H5="","","A")</f>
        <v>A</v>
      </c>
      <c r="I4" s="16"/>
      <c r="J4" s="92">
        <v>2</v>
      </c>
      <c r="K4" s="72" t="s">
        <v>11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2" t="s">
        <v>20</v>
      </c>
      <c r="AC4" s="10"/>
      <c r="AD4" s="10"/>
    </row>
    <row r="5" spans="1:30" ht="13.5" customHeight="1">
      <c r="A5" s="365"/>
      <c r="B5" s="45">
        <f t="shared" ref="B5:G5" si="0">IF(B3&gt;0,VLOOKUP(B3,reljan,2,0),0)</f>
        <v>0</v>
      </c>
      <c r="C5" s="52">
        <f t="shared" si="0"/>
        <v>0</v>
      </c>
      <c r="D5" s="45">
        <f t="shared" si="0"/>
        <v>0</v>
      </c>
      <c r="E5" s="52">
        <f t="shared" si="0"/>
        <v>0</v>
      </c>
      <c r="F5" s="45">
        <f>IF(F3&gt;0,VLOOKUP(F3,reljan,2,0),0)</f>
        <v>0</v>
      </c>
      <c r="G5" s="52" t="str">
        <f t="shared" si="0"/>
        <v>Edimilson</v>
      </c>
      <c r="H5" s="129" t="str">
        <f>IF(H3&gt;0,VLOOKUP(H3,reljan,2,0),0)</f>
        <v>Benedito</v>
      </c>
      <c r="I5" s="16"/>
      <c r="J5" s="90">
        <v>3</v>
      </c>
      <c r="K5" s="71" t="s">
        <v>20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2" t="s">
        <v>43</v>
      </c>
      <c r="AC5" s="10"/>
      <c r="AD5" s="10"/>
    </row>
    <row r="6" spans="1:30" ht="13.5" customHeight="1">
      <c r="A6" s="365"/>
      <c r="B6" s="48">
        <f t="shared" ref="B6:F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>
        <f>IF(G3&gt;0,VLOOKUP(G3,reljan,3,0),0)</f>
        <v>0</v>
      </c>
      <c r="H6" s="130">
        <f>IF(H3&gt;0,VLOOKUP(H3,reljan,3,0),0)</f>
        <v>0</v>
      </c>
      <c r="I6" s="16"/>
      <c r="J6" s="92">
        <v>4</v>
      </c>
      <c r="K6" s="72" t="s">
        <v>43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3" t="s">
        <v>28</v>
      </c>
      <c r="AC6" s="10"/>
      <c r="AD6" s="10"/>
    </row>
    <row r="7" spans="1:30" ht="13.5" customHeight="1">
      <c r="A7" s="365"/>
      <c r="B7" s="34">
        <v>3</v>
      </c>
      <c r="C7" s="33">
        <v>4</v>
      </c>
      <c r="D7" s="34">
        <v>5</v>
      </c>
      <c r="E7" s="33">
        <v>6</v>
      </c>
      <c r="F7" s="34">
        <v>7</v>
      </c>
      <c r="G7" s="33">
        <v>8</v>
      </c>
      <c r="H7" s="97">
        <v>9</v>
      </c>
      <c r="I7" s="16"/>
      <c r="J7" s="90">
        <v>5</v>
      </c>
      <c r="K7" s="71" t="s">
        <v>25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32"/>
    </row>
    <row r="8" spans="1:30" ht="13.5" customHeight="1">
      <c r="A8" s="365"/>
      <c r="B8" s="37" t="str">
        <f>IF(B9="","","A")</f>
        <v>A</v>
      </c>
      <c r="C8" s="35" t="str">
        <f t="shared" ref="C8:G8" si="2">IF(C9="","","A")</f>
        <v>A</v>
      </c>
      <c r="D8" s="36" t="str">
        <f t="shared" si="2"/>
        <v>A</v>
      </c>
      <c r="E8" s="35" t="str">
        <f>IF(E9="","","A")</f>
        <v>A</v>
      </c>
      <c r="F8" s="36" t="str">
        <f t="shared" si="2"/>
        <v>A</v>
      </c>
      <c r="G8" s="35" t="str">
        <f t="shared" si="2"/>
        <v>A</v>
      </c>
      <c r="H8" s="98" t="s">
        <v>9</v>
      </c>
      <c r="I8" s="16"/>
      <c r="J8" s="92">
        <v>6</v>
      </c>
      <c r="K8" s="72" t="s">
        <v>35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32"/>
    </row>
    <row r="9" spans="1:30" ht="13.5" customHeight="1">
      <c r="A9" s="365"/>
      <c r="B9" s="131" t="str">
        <f>IF(B7&gt;0,VLOOKUP(B7,reljan,2,0),0)</f>
        <v>Marques</v>
      </c>
      <c r="C9" s="45" t="str">
        <f t="shared" ref="C9:G9" si="3">IF(C7&gt;0,VLOOKUP(C7,reljan,2,0),0)</f>
        <v>Leonardo/Sarmento</v>
      </c>
      <c r="D9" s="131" t="str">
        <f t="shared" si="3"/>
        <v>Rogério</v>
      </c>
      <c r="E9" s="45" t="str">
        <f t="shared" si="3"/>
        <v>Edimilson</v>
      </c>
      <c r="F9" s="131" t="str">
        <f t="shared" si="3"/>
        <v>Benedito</v>
      </c>
      <c r="G9" s="45" t="str">
        <f t="shared" si="3"/>
        <v>Marques</v>
      </c>
      <c r="H9" s="131" t="str">
        <f>IF(H7&gt;0,VLOOKUP(H7,reljan,2,0),0)</f>
        <v>Leonardo/Sarmento</v>
      </c>
      <c r="I9" s="16"/>
      <c r="J9" s="90">
        <v>7</v>
      </c>
      <c r="K9" s="71" t="s">
        <v>11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32"/>
    </row>
    <row r="10" spans="1:30" ht="13.5" customHeight="1">
      <c r="A10" s="365"/>
      <c r="B10" s="132">
        <f t="shared" ref="B10:H10" si="4">IF(B7&gt;0,VLOOKUP(B7,reljan,3,0),0)</f>
        <v>0</v>
      </c>
      <c r="C10" s="48">
        <f t="shared" si="4"/>
        <v>0</v>
      </c>
      <c r="D10" s="49">
        <f t="shared" si="4"/>
        <v>0</v>
      </c>
      <c r="E10" s="48">
        <f t="shared" si="4"/>
        <v>0</v>
      </c>
      <c r="F10" s="49">
        <f t="shared" si="4"/>
        <v>0</v>
      </c>
      <c r="G10" s="48">
        <f t="shared" si="4"/>
        <v>0</v>
      </c>
      <c r="H10" s="133">
        <f t="shared" si="4"/>
        <v>0</v>
      </c>
      <c r="I10" s="16"/>
      <c r="J10" s="92">
        <v>8</v>
      </c>
      <c r="K10" s="72" t="s">
        <v>20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32"/>
    </row>
    <row r="11" spans="1:30" ht="13.5" customHeight="1">
      <c r="A11" s="365"/>
      <c r="B11" s="33">
        <v>10</v>
      </c>
      <c r="C11" s="38">
        <v>11</v>
      </c>
      <c r="D11" s="33">
        <v>12</v>
      </c>
      <c r="E11" s="38">
        <v>13</v>
      </c>
      <c r="F11" s="33">
        <v>14</v>
      </c>
      <c r="G11" s="38">
        <v>15</v>
      </c>
      <c r="H11" s="95">
        <v>16</v>
      </c>
      <c r="I11" s="16"/>
      <c r="J11" s="90">
        <v>9</v>
      </c>
      <c r="K11" s="71" t="s">
        <v>43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3">
        <v>42887</v>
      </c>
    </row>
    <row r="12" spans="1:30" ht="13.5" customHeight="1">
      <c r="A12" s="365"/>
      <c r="B12" s="35" t="str">
        <f>IF(B13="","","A")</f>
        <v>A</v>
      </c>
      <c r="C12" s="39" t="str">
        <f t="shared" ref="C12:G12" si="5">IF(C13="","","A")</f>
        <v>A</v>
      </c>
      <c r="D12" s="35" t="str">
        <f t="shared" si="5"/>
        <v>A</v>
      </c>
      <c r="E12" s="39" t="str">
        <f t="shared" si="5"/>
        <v>A</v>
      </c>
      <c r="F12" s="35" t="str">
        <f t="shared" si="5"/>
        <v>A</v>
      </c>
      <c r="G12" s="39" t="str">
        <f t="shared" si="5"/>
        <v>A</v>
      </c>
      <c r="H12" s="96" t="s">
        <v>9</v>
      </c>
      <c r="I12" s="16"/>
      <c r="J12" s="92">
        <v>10</v>
      </c>
      <c r="K12" s="72" t="s">
        <v>25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3"/>
    </row>
    <row r="13" spans="1:30" ht="13.5" customHeight="1">
      <c r="A13" s="365"/>
      <c r="B13" s="45" t="str">
        <f>IF(B11&gt;0,VLOOKUP(B11,reljan,2,0),0)</f>
        <v>Rogério</v>
      </c>
      <c r="C13" s="46" t="str">
        <f t="shared" ref="C13:G13" si="6">IF(C11&gt;0,VLOOKUP(C11,reljan,2,0),0)</f>
        <v>Edimilson</v>
      </c>
      <c r="D13" s="45" t="str">
        <f t="shared" si="6"/>
        <v>Benedito</v>
      </c>
      <c r="E13" s="46" t="str">
        <f t="shared" si="6"/>
        <v>Marques</v>
      </c>
      <c r="F13" s="45" t="str">
        <f t="shared" si="6"/>
        <v>Leonardo/Sarmento</v>
      </c>
      <c r="G13" s="46" t="str">
        <f t="shared" si="6"/>
        <v>Rogério</v>
      </c>
      <c r="H13" s="129" t="str">
        <f>IF(H11&gt;0,VLOOKUP(H11,reljan,2,0),0)</f>
        <v>Edimilson</v>
      </c>
      <c r="I13" s="16"/>
      <c r="J13" s="90">
        <v>11</v>
      </c>
      <c r="K13" s="71" t="s">
        <v>35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3"/>
    </row>
    <row r="14" spans="1:30" ht="13.5" customHeight="1">
      <c r="A14" s="365"/>
      <c r="B14" s="51">
        <f t="shared" ref="B14:H14" si="7">IF(B11&gt;0,VLOOKUP(B11,reljan,3,0),0)</f>
        <v>0</v>
      </c>
      <c r="C14" s="50">
        <f t="shared" si="7"/>
        <v>0</v>
      </c>
      <c r="D14" s="51">
        <f t="shared" si="7"/>
        <v>0</v>
      </c>
      <c r="E14" s="50">
        <f t="shared" si="7"/>
        <v>0</v>
      </c>
      <c r="F14" s="51">
        <f t="shared" si="7"/>
        <v>0</v>
      </c>
      <c r="G14" s="50">
        <f t="shared" si="7"/>
        <v>0</v>
      </c>
      <c r="H14" s="134">
        <f t="shared" si="7"/>
        <v>0</v>
      </c>
      <c r="I14" s="16"/>
      <c r="J14" s="92">
        <v>12</v>
      </c>
      <c r="K14" s="72" t="s">
        <v>11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3">
        <v>42917</v>
      </c>
    </row>
    <row r="15" spans="1:30" ht="13.5" customHeight="1">
      <c r="A15" s="365"/>
      <c r="B15" s="34">
        <v>17</v>
      </c>
      <c r="C15" s="33">
        <v>18</v>
      </c>
      <c r="D15" s="34">
        <v>19</v>
      </c>
      <c r="E15" s="33">
        <v>20</v>
      </c>
      <c r="F15" s="34">
        <v>21</v>
      </c>
      <c r="G15" s="33">
        <v>22</v>
      </c>
      <c r="H15" s="97">
        <v>23</v>
      </c>
      <c r="I15" s="16"/>
      <c r="J15" s="90">
        <v>13</v>
      </c>
      <c r="K15" s="71" t="s">
        <v>20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3">
        <v>42948</v>
      </c>
    </row>
    <row r="16" spans="1:30" ht="13.5" customHeight="1">
      <c r="A16" s="365"/>
      <c r="B16" s="37" t="str">
        <f>IF(B17="","","A")</f>
        <v>A</v>
      </c>
      <c r="C16" s="35" t="str">
        <f>IF(C17="","","A")</f>
        <v>A</v>
      </c>
      <c r="D16" s="36" t="str">
        <f t="shared" ref="D16:G16" si="8">IF(D17="","","A")</f>
        <v>A</v>
      </c>
      <c r="E16" s="35" t="str">
        <f t="shared" si="8"/>
        <v>A</v>
      </c>
      <c r="F16" s="36" t="str">
        <f t="shared" si="8"/>
        <v>A</v>
      </c>
      <c r="G16" s="35" t="str">
        <f t="shared" si="8"/>
        <v>A</v>
      </c>
      <c r="H16" s="98" t="s">
        <v>9</v>
      </c>
      <c r="I16" s="16"/>
      <c r="J16" s="92">
        <v>14</v>
      </c>
      <c r="K16" s="72" t="s">
        <v>43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3"/>
    </row>
    <row r="17" spans="1:28" ht="13.5" customHeight="1">
      <c r="A17" s="365"/>
      <c r="B17" s="47" t="str">
        <f>IF(B15&gt;0,VLOOKUP(B15,reljan,2,0),0)</f>
        <v>Benedito</v>
      </c>
      <c r="C17" s="45" t="str">
        <f t="shared" ref="C17:G17" si="9">IF(C15&gt;0,VLOOKUP(C15,reljan,2,0),0)</f>
        <v>Marques</v>
      </c>
      <c r="D17" s="52" t="str">
        <f t="shared" si="9"/>
        <v>Leonardo/Sarmento</v>
      </c>
      <c r="E17" s="45" t="str">
        <f t="shared" si="9"/>
        <v>Rogério</v>
      </c>
      <c r="F17" s="52" t="str">
        <f t="shared" si="9"/>
        <v>Edimilson</v>
      </c>
      <c r="G17" s="45" t="str">
        <f t="shared" si="9"/>
        <v>Benedito</v>
      </c>
      <c r="H17" s="131" t="str">
        <f>IF(H15&gt;0,VLOOKUP(H15,reljan,2,0),0)</f>
        <v>Marques</v>
      </c>
      <c r="I17" s="16"/>
      <c r="J17" s="90">
        <v>15</v>
      </c>
      <c r="K17" s="71" t="s">
        <v>25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3"/>
    </row>
    <row r="18" spans="1:28" ht="13.5" customHeight="1">
      <c r="A18" s="365"/>
      <c r="B18" s="132">
        <f t="shared" ref="B18:H18" si="10">IF(B15&gt;0,VLOOKUP(B15,reljan,3,0),0)</f>
        <v>0</v>
      </c>
      <c r="C18" s="48">
        <f t="shared" si="10"/>
        <v>0</v>
      </c>
      <c r="D18" s="49">
        <f t="shared" si="10"/>
        <v>0</v>
      </c>
      <c r="E18" s="48">
        <f t="shared" si="10"/>
        <v>0</v>
      </c>
      <c r="F18" s="49">
        <f t="shared" si="10"/>
        <v>0</v>
      </c>
      <c r="G18" s="48">
        <f t="shared" si="10"/>
        <v>0</v>
      </c>
      <c r="H18" s="133">
        <f t="shared" si="10"/>
        <v>0</v>
      </c>
      <c r="I18" s="18"/>
      <c r="J18" s="92">
        <v>16</v>
      </c>
      <c r="K18" s="72" t="s">
        <v>35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3">
        <v>42979</v>
      </c>
    </row>
    <row r="19" spans="1:28" ht="13.5" customHeight="1">
      <c r="A19" s="365"/>
      <c r="B19" s="33">
        <v>24</v>
      </c>
      <c r="C19" s="38">
        <v>25</v>
      </c>
      <c r="D19" s="33">
        <v>26</v>
      </c>
      <c r="E19" s="38">
        <v>27</v>
      </c>
      <c r="F19" s="33">
        <v>28</v>
      </c>
      <c r="G19" s="39">
        <v>29</v>
      </c>
      <c r="H19" s="95">
        <v>30</v>
      </c>
      <c r="I19" s="83"/>
      <c r="J19" s="90">
        <v>17</v>
      </c>
      <c r="K19" s="71" t="s">
        <v>11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3">
        <v>43009</v>
      </c>
    </row>
    <row r="20" spans="1:28" ht="13.5" customHeight="1">
      <c r="A20" s="365"/>
      <c r="B20" s="35" t="str">
        <f>IF(C21="","","A")</f>
        <v>A</v>
      </c>
      <c r="C20" s="39" t="str">
        <f>IF(C21="","","A")</f>
        <v>A</v>
      </c>
      <c r="D20" s="35" t="str">
        <f t="shared" ref="D20:G20" si="11">IF(D21="","","A")</f>
        <v>A</v>
      </c>
      <c r="E20" s="39" t="str">
        <f t="shared" si="11"/>
        <v>A</v>
      </c>
      <c r="F20" s="35" t="str">
        <f t="shared" si="11"/>
        <v>A</v>
      </c>
      <c r="G20" s="39" t="str">
        <f t="shared" si="11"/>
        <v>A</v>
      </c>
      <c r="H20" s="96" t="str">
        <f>IF(H21="","","A")</f>
        <v>A</v>
      </c>
      <c r="I20" s="83"/>
      <c r="J20" s="92">
        <v>18</v>
      </c>
      <c r="K20" s="72" t="s">
        <v>20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3"/>
    </row>
    <row r="21" spans="1:28" ht="13.5" customHeight="1">
      <c r="A21" s="365"/>
      <c r="B21" s="45" t="str">
        <f>IF(B19&gt;0,VLOOKUP(B19,reljan,2,0),0)</f>
        <v>Leonardo/Sarmento</v>
      </c>
      <c r="C21" s="46" t="str">
        <f>IF(C19&gt;0,VLOOKUP(C19,reljan,2,0),0)</f>
        <v>Rogério</v>
      </c>
      <c r="D21" s="45" t="str">
        <f>IF(D19&gt;0,VLOOKUP(D19,reljan,2,0),0)</f>
        <v>Edimilson</v>
      </c>
      <c r="E21" s="46" t="str">
        <f>IF(E19&gt;0,VLOOKUP(E19,reljan,2,0),0)</f>
        <v>Benedito</v>
      </c>
      <c r="F21" s="45" t="str">
        <f>IF(F19&gt;0,VLOOKUP(F19,reljan,2,0),0)</f>
        <v>Marques</v>
      </c>
      <c r="G21" s="46" t="str">
        <f>IF(G19&gt;0,VLOOKUP(G19,reljan,2,0),0)</f>
        <v>Leonardo/Sarmento</v>
      </c>
      <c r="H21" s="129" t="str">
        <f>IF(H19&gt;0,VLOOKUP(H19,reljan,2,0),0)</f>
        <v>Rogério</v>
      </c>
      <c r="I21" s="83"/>
      <c r="J21" s="90">
        <v>19</v>
      </c>
      <c r="K21" s="71" t="s">
        <v>43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3"/>
    </row>
    <row r="22" spans="1:28" ht="13.5" customHeight="1">
      <c r="A22" s="365"/>
      <c r="B22" s="135">
        <f>IF(B19&gt;0,VLOOKUP(B19,reljan,3,0),0)</f>
        <v>0</v>
      </c>
      <c r="C22" s="136">
        <f>IF(C19&gt;0,VLOOKUP(C19,reljan,3,0),0)</f>
        <v>0</v>
      </c>
      <c r="D22" s="135">
        <f>IF(D19&gt;0,VLOOKUP(D19,reljan,3,0),0)</f>
        <v>0</v>
      </c>
      <c r="E22" s="136">
        <f>IF(E19&gt;0,VLOOKUP(E19,reljan,3,0),0)</f>
        <v>0</v>
      </c>
      <c r="F22" s="135">
        <f>IF(F19&gt;0,VLOOKUP(F19,reljan,3,0),0)</f>
        <v>0</v>
      </c>
      <c r="G22" s="136"/>
      <c r="H22" s="137"/>
      <c r="I22" s="83"/>
      <c r="J22" s="92">
        <v>20</v>
      </c>
      <c r="K22" s="72" t="s">
        <v>25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3">
        <v>43040</v>
      </c>
    </row>
    <row r="23" spans="1:28" s="20" customFormat="1" ht="12.75" customHeight="1">
      <c r="A23" s="365"/>
      <c r="B23" s="143"/>
      <c r="C23" s="144"/>
      <c r="D23" s="143"/>
      <c r="E23" s="144"/>
      <c r="F23" s="143"/>
      <c r="G23" s="144"/>
      <c r="H23" s="145"/>
      <c r="I23" s="84"/>
      <c r="J23" s="90">
        <v>21</v>
      </c>
      <c r="K23" s="71" t="s">
        <v>35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19">
        <v>43070</v>
      </c>
    </row>
    <row r="24" spans="1:28" s="20" customFormat="1" ht="13.5" customHeight="1">
      <c r="A24" s="365"/>
      <c r="B24" s="42" t="str">
        <f>IF(B23&gt;=1,"A","")</f>
        <v/>
      </c>
      <c r="C24" s="45" t="str">
        <f>IF(C23&gt;=1,"A","")</f>
        <v/>
      </c>
      <c r="D24" s="42"/>
      <c r="E24" s="35"/>
      <c r="F24" s="42"/>
      <c r="G24" s="35"/>
      <c r="H24" s="138"/>
      <c r="I24" s="84"/>
      <c r="J24" s="92">
        <v>22</v>
      </c>
      <c r="K24" s="72" t="s">
        <v>11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19"/>
    </row>
    <row r="25" spans="1:28" s="20" customFormat="1" ht="13.5" customHeight="1">
      <c r="A25" s="365"/>
      <c r="B25" s="53"/>
      <c r="C25" s="45"/>
      <c r="D25" s="53"/>
      <c r="E25" s="45"/>
      <c r="F25" s="53"/>
      <c r="G25" s="45"/>
      <c r="H25" s="163"/>
      <c r="I25" s="84"/>
      <c r="J25" s="90">
        <v>23</v>
      </c>
      <c r="K25" s="71" t="s">
        <v>20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19"/>
    </row>
    <row r="26" spans="1:28" ht="13.5" customHeight="1" thickBot="1">
      <c r="A26" s="366"/>
      <c r="B26" s="193"/>
      <c r="C26" s="140"/>
      <c r="D26" s="141"/>
      <c r="E26" s="140"/>
      <c r="F26" s="141"/>
      <c r="G26" s="279"/>
      <c r="H26" s="142"/>
      <c r="I26" s="83"/>
      <c r="J26" s="92">
        <v>24</v>
      </c>
      <c r="K26" s="72" t="s">
        <v>43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3"/>
    </row>
    <row r="27" spans="1:28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25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54"/>
    </row>
    <row r="28" spans="1:28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35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3"/>
    </row>
    <row r="29" spans="1:28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11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3"/>
    </row>
    <row r="30" spans="1:28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20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3"/>
    </row>
    <row r="31" spans="1:28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43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3"/>
    </row>
    <row r="32" spans="1:28" s="20" customFormat="1" ht="15.75" customHeight="1" thickBot="1">
      <c r="A32" s="362" t="s">
        <v>30</v>
      </c>
      <c r="B32" s="363"/>
      <c r="C32" s="363"/>
      <c r="D32" s="349">
        <f>COUNTIF(B3:H26,"A")+COUNTIF(B3:H26,"B")+COUNTIF(B3:H26,"C")</f>
        <v>30</v>
      </c>
      <c r="E32" s="69"/>
      <c r="H32" s="79"/>
      <c r="I32" s="84"/>
      <c r="J32" s="153">
        <v>30</v>
      </c>
      <c r="K32" s="154" t="s">
        <v>25</v>
      </c>
      <c r="L32" s="155"/>
      <c r="M32" s="156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3"/>
    </row>
    <row r="33" spans="1:28" s="20" customFormat="1" ht="15.75" customHeight="1">
      <c r="A33" s="362"/>
      <c r="B33" s="363"/>
      <c r="C33" s="363"/>
      <c r="D33" s="350"/>
      <c r="E33" s="69"/>
      <c r="H33" s="79"/>
      <c r="I33" s="84"/>
      <c r="J33" s="188"/>
      <c r="K33" s="188"/>
      <c r="L33" s="189"/>
      <c r="M33" s="18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3"/>
    </row>
    <row r="34" spans="1:28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3"/>
    </row>
    <row r="35" spans="1:28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K35" s="281"/>
      <c r="L35" s="380"/>
      <c r="M35" s="380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3"/>
    </row>
    <row r="36" spans="1:28" s="20" customFormat="1" ht="15.75" customHeight="1">
      <c r="A36" s="373"/>
      <c r="B36" s="374"/>
      <c r="C36" s="374"/>
      <c r="D36" s="368"/>
      <c r="E36" s="69"/>
      <c r="I36" s="8"/>
      <c r="L36" s="381"/>
      <c r="M36" s="382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3"/>
    </row>
    <row r="37" spans="1:28" s="20" customFormat="1" ht="18.75" customHeight="1">
      <c r="A37" s="373"/>
      <c r="B37" s="374"/>
      <c r="C37" s="374"/>
      <c r="D37" s="369"/>
      <c r="E37" s="69"/>
      <c r="I37" s="101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3"/>
    </row>
    <row r="38" spans="1:28" s="20" customFormat="1" ht="18" customHeight="1">
      <c r="A38" s="375" t="s">
        <v>32</v>
      </c>
      <c r="B38" s="376"/>
      <c r="C38" s="376"/>
      <c r="D38" s="370">
        <f>D32-D35</f>
        <v>30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3"/>
    </row>
    <row r="39" spans="1:28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3"/>
    </row>
    <row r="40" spans="1:28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3"/>
    </row>
    <row r="41" spans="1:28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3"/>
    </row>
    <row r="42" spans="1:28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3"/>
    </row>
  </sheetData>
  <mergeCells count="11">
    <mergeCell ref="A2:A26"/>
    <mergeCell ref="A29:D31"/>
    <mergeCell ref="A32:C34"/>
    <mergeCell ref="D32:D34"/>
    <mergeCell ref="A35:C37"/>
    <mergeCell ref="D35:D37"/>
    <mergeCell ref="L35:M35"/>
    <mergeCell ref="L36:M36"/>
    <mergeCell ref="A38:C40"/>
    <mergeCell ref="D38:D40"/>
    <mergeCell ref="J41:K41"/>
  </mergeCells>
  <conditionalFormatting sqref="C5:C6 E5:E6 G5:G6 H9:H10 F10 D10 B10 C13:C14 E13:E14 G13:G14 H17:H18 F17:F18 D17:D18 B17:B18 C21:C22 G21:G22 C9 E9">
    <cfRule type="cellIs" dxfId="129" priority="31" operator="equal">
      <formula>0</formula>
    </cfRule>
  </conditionalFormatting>
  <conditionalFormatting sqref="B5:B6 D5:D6 F5:F6 H5:H6 E10 C10 B13:B14 D13:D14 F13:F14 H13:H14 G17:G18 E17:E18 C17:C18 G9:G10 B21:B22 B9 D9 F9">
    <cfRule type="cellIs" dxfId="128" priority="30" operator="equal">
      <formula>0</formula>
    </cfRule>
  </conditionalFormatting>
  <conditionalFormatting sqref="B6:H6 B10:H10 B14:H14 B18:H18 B22:C22 G22">
    <cfRule type="beginsWith" dxfId="127" priority="28" operator="beginsWith" text="Realizada">
      <formula>LEFT(B6,LEN("Realizada"))="Realizada"</formula>
    </cfRule>
    <cfRule type="beginsWith" dxfId="126" priority="29" operator="beginsWith" text="Não">
      <formula>LEFT(B6,LEN("Não"))="Não"</formula>
    </cfRule>
  </conditionalFormatting>
  <conditionalFormatting sqref="L3:L4">
    <cfRule type="cellIs" dxfId="125" priority="27" operator="equal">
      <formula>0</formula>
    </cfRule>
  </conditionalFormatting>
  <conditionalFormatting sqref="L3:L4">
    <cfRule type="beginsWith" dxfId="124" priority="25" operator="beginsWith" text="Realizada">
      <formula>LEFT(L3,LEN("Realizada"))="Realizada"</formula>
    </cfRule>
    <cfRule type="beginsWith" dxfId="123" priority="26" operator="beginsWith" text="Não">
      <formula>LEFT(L3,LEN("Não"))="Não"</formula>
    </cfRule>
  </conditionalFormatting>
  <conditionalFormatting sqref="H21:H22">
    <cfRule type="cellIs" dxfId="122" priority="24" operator="equal">
      <formula>0</formula>
    </cfRule>
  </conditionalFormatting>
  <conditionalFormatting sqref="H22">
    <cfRule type="beginsWith" dxfId="121" priority="22" operator="beginsWith" text="Realizada">
      <formula>LEFT(H22,LEN("Realizada"))="Realizada"</formula>
    </cfRule>
    <cfRule type="beginsWith" dxfId="120" priority="23" operator="beginsWith" text="Não">
      <formula>LEFT(H22,LEN("Não"))="Não"</formula>
    </cfRule>
  </conditionalFormatting>
  <conditionalFormatting sqref="L5:L19">
    <cfRule type="cellIs" dxfId="119" priority="21" operator="equal">
      <formula>0</formula>
    </cfRule>
  </conditionalFormatting>
  <conditionalFormatting sqref="L5:L19">
    <cfRule type="beginsWith" dxfId="118" priority="19" operator="beginsWith" text="Realizada">
      <formula>LEFT(L5,LEN("Realizada"))="Realizada"</formula>
    </cfRule>
    <cfRule type="beginsWith" dxfId="117" priority="20" operator="beginsWith" text="Não">
      <formula>LEFT(L5,LEN("Não"))="Não"</formula>
    </cfRule>
  </conditionalFormatting>
  <conditionalFormatting sqref="L33">
    <cfRule type="cellIs" dxfId="116" priority="18" operator="equal">
      <formula>0</formula>
    </cfRule>
  </conditionalFormatting>
  <conditionalFormatting sqref="L33">
    <cfRule type="beginsWith" dxfId="115" priority="16" operator="beginsWith" text="Realizada">
      <formula>LEFT(L33,LEN("Realizada"))="Realizada"</formula>
    </cfRule>
    <cfRule type="beginsWith" dxfId="114" priority="17" operator="beginsWith" text="Não">
      <formula>LEFT(L33,LEN("Não"))="Não"</formula>
    </cfRule>
  </conditionalFormatting>
  <conditionalFormatting sqref="L20:L32">
    <cfRule type="cellIs" dxfId="113" priority="15" operator="equal">
      <formula>0</formula>
    </cfRule>
  </conditionalFormatting>
  <conditionalFormatting sqref="L20:L32">
    <cfRule type="beginsWith" dxfId="112" priority="13" operator="beginsWith" text="Realizada">
      <formula>LEFT(L20,LEN("Realizada"))="Realizada"</formula>
    </cfRule>
    <cfRule type="beginsWith" dxfId="111" priority="14" operator="beginsWith" text="Não">
      <formula>LEFT(L20,LEN("Não"))="Não"</formula>
    </cfRule>
  </conditionalFormatting>
  <conditionalFormatting sqref="B26">
    <cfRule type="cellIs" dxfId="110" priority="12" operator="equal">
      <formula>0</formula>
    </cfRule>
  </conditionalFormatting>
  <conditionalFormatting sqref="B26">
    <cfRule type="beginsWith" dxfId="109" priority="10" operator="beginsWith" text="Realizada">
      <formula>LEFT(B26,LEN("Realizada"))="Realizada"</formula>
    </cfRule>
    <cfRule type="beginsWith" dxfId="108" priority="11" operator="beginsWith" text="Não">
      <formula>LEFT(B26,LEN("Não"))="Não"</formula>
    </cfRule>
  </conditionalFormatting>
  <conditionalFormatting sqref="D21:D22">
    <cfRule type="cellIs" dxfId="107" priority="9" operator="equal">
      <formula>0</formula>
    </cfRule>
  </conditionalFormatting>
  <conditionalFormatting sqref="D22">
    <cfRule type="beginsWith" dxfId="106" priority="7" operator="beginsWith" text="Realizada">
      <formula>LEFT(D22,LEN("Realizada"))="Realizada"</formula>
    </cfRule>
    <cfRule type="beginsWith" dxfId="105" priority="8" operator="beginsWith" text="Não">
      <formula>LEFT(D22,LEN("Não"))="Não"</formula>
    </cfRule>
  </conditionalFormatting>
  <conditionalFormatting sqref="F21:F22">
    <cfRule type="cellIs" dxfId="104" priority="6" operator="equal">
      <formula>0</formula>
    </cfRule>
  </conditionalFormatting>
  <conditionalFormatting sqref="F22">
    <cfRule type="beginsWith" dxfId="103" priority="4" operator="beginsWith" text="Realizada">
      <formula>LEFT(F22,LEN("Realizada"))="Realizada"</formula>
    </cfRule>
    <cfRule type="beginsWith" dxfId="102" priority="5" operator="beginsWith" text="Não">
      <formula>LEFT(F22,LEN("Não"))="Não"</formula>
    </cfRule>
  </conditionalFormatting>
  <conditionalFormatting sqref="E21:E22">
    <cfRule type="cellIs" dxfId="101" priority="3" operator="equal">
      <formula>0</formula>
    </cfRule>
  </conditionalFormatting>
  <conditionalFormatting sqref="E22">
    <cfRule type="beginsWith" dxfId="100" priority="1" operator="beginsWith" text="Realizada">
      <formula>LEFT(E22,LEN("Realizada"))="Realizada"</formula>
    </cfRule>
    <cfRule type="beginsWith" dxfId="99" priority="2" operator="beginsWith" text="Não">
      <formula>LEFT(E22,LEN("Não"))="Não"</formula>
    </cfRule>
  </conditionalFormatting>
  <dataValidations count="3">
    <dataValidation type="list" allowBlank="1" showInputMessage="1" showErrorMessage="1" sqref="K3:K33" xr:uid="{00000000-0002-0000-1200-000000000000}">
      <formula1>fiscais01</formula1>
    </dataValidation>
    <dataValidation type="list" allowBlank="1" showInputMessage="1" showErrorMessage="1" sqref="L3:L33" xr:uid="{00000000-0002-0000-1200-000001000000}">
      <formula1>status</formula1>
    </dataValidation>
    <dataValidation type="list" allowBlank="1" showInputMessage="1" showErrorMessage="1" sqref="M3:M33" xr:uid="{00000000-0002-0000-1200-000002000000}">
      <formula1>situacao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1" manualBreakCount="1">
    <brk id="13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I26"/>
  <sheetViews>
    <sheetView view="pageBreakPreview" zoomScale="112" zoomScaleNormal="130" zoomScaleSheetLayoutView="112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16384" width="9.140625" style="3"/>
  </cols>
  <sheetData>
    <row r="1" spans="1:9" ht="63" customHeight="1">
      <c r="A1" s="194"/>
      <c r="B1" s="195"/>
      <c r="C1" s="195"/>
      <c r="D1" s="195"/>
      <c r="E1" s="195"/>
      <c r="F1" s="195"/>
      <c r="G1" s="341" t="s">
        <v>0</v>
      </c>
      <c r="H1" s="341"/>
      <c r="I1" s="196"/>
    </row>
    <row r="2" spans="1:9" ht="14.25" customHeight="1">
      <c r="A2" s="342" t="s">
        <v>1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197"/>
    </row>
    <row r="3" spans="1:9" s="31" customFormat="1" ht="14.25" customHeight="1">
      <c r="A3" s="343"/>
      <c r="B3" s="112">
        <v>1</v>
      </c>
      <c r="C3" s="113">
        <v>2</v>
      </c>
      <c r="D3" s="112">
        <v>3</v>
      </c>
      <c r="E3" s="113">
        <v>4</v>
      </c>
      <c r="F3" s="112">
        <v>5</v>
      </c>
      <c r="G3" s="113">
        <v>6</v>
      </c>
      <c r="H3" s="114">
        <v>7</v>
      </c>
      <c r="I3" s="111"/>
    </row>
    <row r="4" spans="1:9" s="31" customFormat="1" ht="14.25" customHeight="1">
      <c r="A4" s="343"/>
      <c r="B4" s="115" t="s">
        <v>9</v>
      </c>
      <c r="C4" s="116" t="s">
        <v>9</v>
      </c>
      <c r="D4" s="117" t="s">
        <v>9</v>
      </c>
      <c r="E4" s="116" t="s">
        <v>9</v>
      </c>
      <c r="F4" s="117" t="s">
        <v>9</v>
      </c>
      <c r="G4" s="116" t="s">
        <v>9</v>
      </c>
      <c r="H4" s="118" t="s">
        <v>9</v>
      </c>
      <c r="I4" s="111"/>
    </row>
    <row r="5" spans="1:9" s="31" customFormat="1" ht="14.25" customHeight="1">
      <c r="A5" s="343"/>
      <c r="B5" s="119" t="str">
        <f>'Rel. Jan23'!K3</f>
        <v>Marques</v>
      </c>
      <c r="C5" s="120" t="str">
        <f>'Rel. Jan23'!K4</f>
        <v>Sarmento</v>
      </c>
      <c r="D5" s="119" t="str">
        <f>'Rel. Jan23'!K5</f>
        <v>Rogério</v>
      </c>
      <c r="E5" s="120" t="str">
        <f>'Rel. Jan23'!K6</f>
        <v>Leonardo</v>
      </c>
      <c r="F5" s="119" t="str">
        <f>'Rel. Jan23'!K7</f>
        <v>Benedito</v>
      </c>
      <c r="G5" s="120" t="str">
        <f>'Rel. Jan23'!K8</f>
        <v>Marques</v>
      </c>
      <c r="H5" s="121" t="str">
        <f>'Rel. Jan23'!K9</f>
        <v>Sarmento</v>
      </c>
      <c r="I5" s="111"/>
    </row>
    <row r="6" spans="1:9" s="31" customFormat="1" ht="14.25" customHeight="1" thickBot="1">
      <c r="A6" s="343"/>
      <c r="B6" s="122">
        <v>8</v>
      </c>
      <c r="C6" s="258">
        <v>9</v>
      </c>
      <c r="D6" s="122">
        <v>10</v>
      </c>
      <c r="E6" s="259">
        <v>11</v>
      </c>
      <c r="F6" s="122">
        <v>12</v>
      </c>
      <c r="G6" s="258">
        <v>13</v>
      </c>
      <c r="H6" s="232">
        <v>14</v>
      </c>
      <c r="I6" s="111"/>
    </row>
    <row r="7" spans="1:9" s="31" customFormat="1" ht="14.25" customHeight="1">
      <c r="A7" s="343"/>
      <c r="B7" s="116" t="s">
        <v>9</v>
      </c>
      <c r="C7" s="246" t="s">
        <v>9</v>
      </c>
      <c r="D7" s="116" t="s">
        <v>9</v>
      </c>
      <c r="E7" s="117" t="s">
        <v>9</v>
      </c>
      <c r="F7" s="116" t="str">
        <f>'Rel. Jan23'!F8</f>
        <v>A</v>
      </c>
      <c r="G7" s="246" t="str">
        <f>'Rel. Jan23'!G8</f>
        <v>A</v>
      </c>
      <c r="H7" s="233" t="s">
        <v>9</v>
      </c>
      <c r="I7" s="111"/>
    </row>
    <row r="8" spans="1:9" s="31" customFormat="1" ht="14.25" customHeight="1">
      <c r="A8" s="343"/>
      <c r="B8" s="116" t="str">
        <f>'Rel. Jan23'!K11</f>
        <v>Leonardo</v>
      </c>
      <c r="C8" s="123" t="str">
        <f>'Rel. Jan23'!C9</f>
        <v>Leonardo</v>
      </c>
      <c r="D8" s="116" t="str">
        <f>'Rel. Jan23'!K12</f>
        <v>Benedito</v>
      </c>
      <c r="E8" s="123" t="str">
        <f>'Rel. Jan23'!K13</f>
        <v>Marques</v>
      </c>
      <c r="F8" s="116" t="str">
        <f>'Rel. Jan23'!K14</f>
        <v>Leonardo</v>
      </c>
      <c r="G8" s="123" t="str">
        <f>'Rel. Jan23'!K15</f>
        <v>Rogério</v>
      </c>
      <c r="H8" s="234" t="str">
        <f>'Rel. Jan23'!K16</f>
        <v>Edmilsom</v>
      </c>
      <c r="I8" s="111"/>
    </row>
    <row r="9" spans="1:9" s="31" customFormat="1" ht="14.25" customHeight="1">
      <c r="A9" s="343"/>
      <c r="B9" s="112">
        <v>15</v>
      </c>
      <c r="C9" s="260">
        <v>16</v>
      </c>
      <c r="D9" s="112">
        <v>17</v>
      </c>
      <c r="E9" s="260">
        <v>18</v>
      </c>
      <c r="F9" s="221">
        <v>19</v>
      </c>
      <c r="G9" s="260">
        <v>20</v>
      </c>
      <c r="H9" s="235">
        <v>21</v>
      </c>
      <c r="I9" s="111"/>
    </row>
    <row r="10" spans="1:9" s="31" customFormat="1" ht="14.25" customHeight="1">
      <c r="A10" s="343"/>
      <c r="B10" s="117" t="s">
        <v>9</v>
      </c>
      <c r="C10" s="116" t="str">
        <f>'Rel. Jan23'!C12</f>
        <v>A</v>
      </c>
      <c r="D10" s="117" t="str">
        <f>'Rel. Jan23'!D12</f>
        <v>A</v>
      </c>
      <c r="E10" s="116" t="str">
        <f>'Rel. Jan23'!E12</f>
        <v>A</v>
      </c>
      <c r="F10" s="117" t="str">
        <f>'Rel. Jan23'!F12</f>
        <v>A</v>
      </c>
      <c r="G10" s="116" t="str">
        <f>'Rel. Jan23'!G12</f>
        <v>A</v>
      </c>
      <c r="H10" s="265" t="str">
        <f>'Rel. Jan23'!H12</f>
        <v>A</v>
      </c>
      <c r="I10" s="111"/>
    </row>
    <row r="11" spans="1:9" s="31" customFormat="1" ht="14.25" customHeight="1">
      <c r="A11" s="343"/>
      <c r="B11" s="123" t="str">
        <f>'Rel. Jan23'!K17</f>
        <v>Benedito</v>
      </c>
      <c r="C11" s="116" t="str">
        <f>'Rel. Jan23'!K18</f>
        <v>Marques</v>
      </c>
      <c r="D11" s="123" t="str">
        <f>'Rel. Jan23'!K19</f>
        <v>Leonardo</v>
      </c>
      <c r="E11" s="116" t="str">
        <f>'Rel. Jan23'!K20</f>
        <v>Rogério</v>
      </c>
      <c r="F11" s="123" t="str">
        <f>'Rel. Jan23'!K21</f>
        <v>Edmilsom</v>
      </c>
      <c r="G11" s="116" t="str">
        <f>'Rel. Jan23'!K22</f>
        <v>Benedito</v>
      </c>
      <c r="H11" s="264" t="str">
        <f>'Rel. Jan23'!K23</f>
        <v>Marques</v>
      </c>
      <c r="I11" s="111"/>
    </row>
    <row r="12" spans="1:9" s="31" customFormat="1" ht="14.25" customHeight="1" thickBot="1">
      <c r="A12" s="343"/>
      <c r="B12" s="122">
        <v>22</v>
      </c>
      <c r="C12" s="258">
        <v>23</v>
      </c>
      <c r="D12" s="122">
        <v>24</v>
      </c>
      <c r="E12" s="258">
        <v>25</v>
      </c>
      <c r="F12" s="122">
        <v>26</v>
      </c>
      <c r="G12" s="258">
        <v>27</v>
      </c>
      <c r="H12" s="269">
        <v>28</v>
      </c>
      <c r="I12" s="111"/>
    </row>
    <row r="13" spans="1:9" s="31" customFormat="1" ht="14.25" customHeight="1" thickBot="1">
      <c r="A13" s="343"/>
      <c r="B13" s="116" t="s">
        <v>9</v>
      </c>
      <c r="C13" s="246" t="str">
        <f>'Rel. Jan23'!C16</f>
        <v>A</v>
      </c>
      <c r="D13" s="116" t="str">
        <f>'Rel. Jan23'!D16</f>
        <v>A</v>
      </c>
      <c r="E13" s="247" t="str">
        <f>'Rel. Jan23'!E16</f>
        <v>A</v>
      </c>
      <c r="F13" s="116" t="str">
        <f>'Rel. Jan23'!F16</f>
        <v>A</v>
      </c>
      <c r="G13" s="246" t="str">
        <f>'Rel. Jan23'!G16</f>
        <v>A</v>
      </c>
      <c r="H13" s="267" t="str">
        <f>'Rel. Jan23'!H16</f>
        <v>A</v>
      </c>
      <c r="I13" s="111"/>
    </row>
    <row r="14" spans="1:9" s="31" customFormat="1" ht="14.25" customHeight="1">
      <c r="A14" s="343"/>
      <c r="B14" s="116" t="str">
        <f>'Rel. Jan23'!K24</f>
        <v>Leonardo</v>
      </c>
      <c r="C14" s="123" t="str">
        <f>'Rel. Jan23'!K25</f>
        <v>Rogério</v>
      </c>
      <c r="D14" s="116" t="str">
        <f>'Rel. Jan23'!K26</f>
        <v>Edmilsom</v>
      </c>
      <c r="E14" s="248" t="str">
        <f>'Rel. Jan23'!K27</f>
        <v>Benedito</v>
      </c>
      <c r="F14" s="116" t="str">
        <f>'Rel. Jan23'!K28</f>
        <v>Marques</v>
      </c>
      <c r="G14" s="123" t="str">
        <f>'Rel. Jan23'!K29</f>
        <v>Leonardo</v>
      </c>
      <c r="H14" s="268" t="str">
        <f>'Rel. Jan23'!K30</f>
        <v>Rogério</v>
      </c>
      <c r="I14" s="111"/>
    </row>
    <row r="15" spans="1:9" s="31" customFormat="1" ht="14.25" customHeight="1">
      <c r="A15" s="343"/>
      <c r="B15" s="112">
        <v>29</v>
      </c>
      <c r="C15" s="260">
        <v>30</v>
      </c>
      <c r="D15" s="112">
        <v>31</v>
      </c>
      <c r="E15" s="260"/>
      <c r="F15" s="112"/>
      <c r="G15" s="260"/>
      <c r="H15" s="266"/>
      <c r="I15" s="111"/>
    </row>
    <row r="16" spans="1:9" s="31" customFormat="1" ht="14.25" customHeight="1">
      <c r="A16" s="343"/>
      <c r="B16" s="117" t="s">
        <v>9</v>
      </c>
      <c r="C16" s="116" t="str">
        <f>'Rel. Jan23'!C20</f>
        <v>A</v>
      </c>
      <c r="D16" s="117" t="str">
        <f>'Rel. Jan23'!D20</f>
        <v>A</v>
      </c>
      <c r="E16" s="116"/>
      <c r="F16" s="117"/>
      <c r="G16" s="116"/>
      <c r="H16" s="265"/>
      <c r="I16" s="111"/>
    </row>
    <row r="17" spans="1:9" s="31" customFormat="1" ht="14.25" customHeight="1">
      <c r="A17" s="343"/>
      <c r="B17" s="123" t="str">
        <f>'Rel. Jan23'!K31</f>
        <v>Edmilsom</v>
      </c>
      <c r="C17" s="116" t="str">
        <f>'Rel. Jan23'!K32</f>
        <v>Benedito</v>
      </c>
      <c r="D17" s="119" t="str">
        <f>'Rel. Jan23'!K33</f>
        <v>Marques</v>
      </c>
      <c r="E17" s="116"/>
      <c r="F17" s="123"/>
      <c r="G17" s="116"/>
      <c r="H17" s="264"/>
      <c r="I17" s="111"/>
    </row>
    <row r="18" spans="1:9" s="31" customFormat="1" ht="14.25" customHeight="1">
      <c r="A18" s="343"/>
      <c r="B18" s="257"/>
      <c r="C18" s="258"/>
      <c r="D18" s="124">
        <f>'Rel. Jan23'!D23</f>
        <v>0</v>
      </c>
      <c r="E18" s="125">
        <f>'Rel. Jan23'!E23</f>
        <v>0</v>
      </c>
      <c r="F18" s="124">
        <f>'Rel. Jan23'!F23</f>
        <v>0</v>
      </c>
      <c r="G18" s="125">
        <f>'Rel. Jan23'!G23</f>
        <v>0</v>
      </c>
      <c r="H18" s="126">
        <f>'Rel. Jan23'!H23</f>
        <v>0</v>
      </c>
      <c r="I18" s="111"/>
    </row>
    <row r="19" spans="1:9" s="31" customFormat="1" ht="14.25" customHeight="1">
      <c r="A19" s="343"/>
      <c r="B19" s="146"/>
      <c r="C19" s="147"/>
      <c r="D19" s="146">
        <f>'Rel. Jan23'!D24</f>
        <v>0</v>
      </c>
      <c r="E19" s="147">
        <f>'Rel. Jan23'!E24</f>
        <v>0</v>
      </c>
      <c r="F19" s="146">
        <f>'Rel. Jan23'!F24</f>
        <v>0</v>
      </c>
      <c r="G19" s="147">
        <f>'Rel. Jan23'!G24</f>
        <v>0</v>
      </c>
      <c r="H19" s="148">
        <f>'Rel. Jan23'!H24</f>
        <v>0</v>
      </c>
      <c r="I19" s="111"/>
    </row>
    <row r="20" spans="1:9" s="31" customFormat="1" ht="14.25" customHeight="1">
      <c r="A20" s="344"/>
      <c r="B20" s="149"/>
      <c r="C20" s="150"/>
      <c r="D20" s="149">
        <f>'Rel. Jan23'!D25</f>
        <v>0</v>
      </c>
      <c r="E20" s="150">
        <f>'Rel. Jan23'!E25</f>
        <v>0</v>
      </c>
      <c r="F20" s="149">
        <f>'Rel. Jan23'!F25</f>
        <v>0</v>
      </c>
      <c r="G20" s="150">
        <f>'Rel. Jan23'!G25</f>
        <v>0</v>
      </c>
      <c r="H20" s="151">
        <f>'Rel. Jan23'!H25</f>
        <v>0</v>
      </c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  <row r="26" spans="1:9" ht="17.25" customHeight="1"/>
  </sheetData>
  <mergeCells count="2">
    <mergeCell ref="G1:H1"/>
    <mergeCell ref="A2:A20"/>
  </mergeCells>
  <conditionalFormatting sqref="B3:H3">
    <cfRule type="cellIs" dxfId="398" priority="5" operator="equal">
      <formula>#REF!</formula>
    </cfRule>
  </conditionalFormatting>
  <conditionalFormatting sqref="B6:H7">
    <cfRule type="cellIs" dxfId="397" priority="7" operator="equal">
      <formula>#REF!</formula>
    </cfRule>
  </conditionalFormatting>
  <conditionalFormatting sqref="B9:H10">
    <cfRule type="cellIs" dxfId="396" priority="9" operator="equal">
      <formula>#REF!</formula>
    </cfRule>
  </conditionalFormatting>
  <conditionalFormatting sqref="B12:H13">
    <cfRule type="cellIs" dxfId="395" priority="11" operator="equal">
      <formula>#REF!</formula>
    </cfRule>
  </conditionalFormatting>
  <conditionalFormatting sqref="B15:H16">
    <cfRule type="cellIs" dxfId="394" priority="13" operator="equal">
      <formula>#REF!</formula>
    </cfRule>
  </conditionalFormatting>
  <conditionalFormatting sqref="B18:H19">
    <cfRule type="cellIs" dxfId="393" priority="15" operator="equal">
      <formula>#REF!</formula>
    </cfRule>
  </conditionalFormatting>
  <conditionalFormatting sqref="B3:B5 D3:D5 F3:F5 H3:H6 C6:C8 B9:B11 G12:G14 E12:E14 C12:C14 B15:B17 D15:D17 F15:F17 G18:G20 E18:E20 C9:H9 E6:E8 G6:G8 D9:D11 F9:F11 H9:H11 H15:H17 C15:H15 C18:C20">
    <cfRule type="cellIs" dxfId="392" priority="4" operator="equal">
      <formula>0</formula>
    </cfRule>
  </conditionalFormatting>
  <conditionalFormatting sqref="C3:C5 B6:B8 C9:C11 B12:B14 D12:D14 F12:F14 H12:H14 C15:C17 B18:B20 D18:D20 F18:F20 H18:H20 C6:H6 C12:H12 D6:D8 F6:F8 H6:H8 E9:E11 G9:G11 E3:E5 G3:G5 E15:E17 G15:G17">
    <cfRule type="cellIs" dxfId="391" priority="3" operator="equal">
      <formula>0</formula>
    </cfRule>
  </conditionalFormatting>
  <conditionalFormatting sqref="C18">
    <cfRule type="cellIs" dxfId="390" priority="2" operator="equal">
      <formula>#REF!</formula>
    </cfRule>
  </conditionalFormatting>
  <conditionalFormatting sqref="C18">
    <cfRule type="cellIs" dxfId="389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ignoredErrors>
    <ignoredError sqref="F7:G7 C10:H10 C13:H13 C16:D16 D20:H20 E18:H18 E19:H19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39997558519241921"/>
    <pageSetUpPr fitToPage="1"/>
  </sheetPr>
  <dimension ref="A1:I22"/>
  <sheetViews>
    <sheetView zoomScale="96" zoomScaleNormal="96" workbookViewId="0">
      <selection activeCell="O68" sqref="O68"/>
    </sheetView>
  </sheetViews>
  <sheetFormatPr defaultRowHeight="15"/>
  <cols>
    <col min="1" max="1" width="6.5703125" style="3" customWidth="1"/>
    <col min="2" max="7" width="20.5703125" style="3" customWidth="1"/>
    <col min="8" max="8" width="22.285156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46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Out23'!B3</f>
        <v>1</v>
      </c>
      <c r="C3" s="165">
        <f>'Rel. Out23'!C3</f>
        <v>2</v>
      </c>
      <c r="D3" s="164">
        <f>'Rel. Out23'!D3</f>
        <v>3</v>
      </c>
      <c r="E3" s="165">
        <f>'Rel. Out23'!E3</f>
        <v>4</v>
      </c>
      <c r="F3" s="164">
        <f>'Rel. Out23'!F3</f>
        <v>5</v>
      </c>
      <c r="G3" s="165">
        <f>'Rel. Out23'!G3</f>
        <v>6</v>
      </c>
      <c r="H3" s="166">
        <f>'Rel. Out23'!H3</f>
        <v>7</v>
      </c>
      <c r="I3" s="111"/>
    </row>
    <row r="4" spans="1:9" s="31" customFormat="1" ht="14.25" customHeight="1">
      <c r="A4" s="343"/>
      <c r="B4" s="167" t="str">
        <f>'Rel. Out23'!B4</f>
        <v>A</v>
      </c>
      <c r="C4" s="168" t="str">
        <f>'Rel. Out23'!C4</f>
        <v>A</v>
      </c>
      <c r="D4" s="169" t="str">
        <f>'Rel. Out23'!D4</f>
        <v>A</v>
      </c>
      <c r="E4" s="168" t="str">
        <f>'Rel. Out23'!E4</f>
        <v>A</v>
      </c>
      <c r="F4" s="169" t="str">
        <f>'Rel. Out23'!F4</f>
        <v>A</v>
      </c>
      <c r="G4" s="168" t="str">
        <f>'Rel. Out23'!G4</f>
        <v>A</v>
      </c>
      <c r="H4" s="170" t="str">
        <f>'Rel. Out23'!H4</f>
        <v>A</v>
      </c>
      <c r="I4" s="111"/>
    </row>
    <row r="5" spans="1:9" s="31" customFormat="1" ht="14.25" customHeight="1">
      <c r="A5" s="343"/>
      <c r="B5" s="171" t="str">
        <f>'Rel. Out23'!B5</f>
        <v>Edimilson</v>
      </c>
      <c r="C5" s="172" t="str">
        <f>'Rel. Out23'!C5</f>
        <v>Benedito</v>
      </c>
      <c r="D5" s="171" t="str">
        <f>'Rel. Out23'!D5</f>
        <v>Marques</v>
      </c>
      <c r="E5" s="172" t="str">
        <f>'Rel. Out23'!E5</f>
        <v>Leonardo/Sarmento</v>
      </c>
      <c r="F5" s="171" t="str">
        <f>'Rel. Out23'!F5</f>
        <v>Rogério</v>
      </c>
      <c r="G5" s="172" t="str">
        <f>'Rel. Out23'!G5</f>
        <v>Edimilson</v>
      </c>
      <c r="H5" s="173" t="str">
        <f>'Rel. Out23'!H5</f>
        <v>Benedito</v>
      </c>
      <c r="I5" s="111"/>
    </row>
    <row r="6" spans="1:9" s="31" customFormat="1" ht="14.25" customHeight="1">
      <c r="A6" s="343"/>
      <c r="B6" s="174">
        <f>'Rel. Out23'!B7</f>
        <v>8</v>
      </c>
      <c r="C6" s="164">
        <f>'Rel. Out23'!C7</f>
        <v>9</v>
      </c>
      <c r="D6" s="174">
        <f>'Rel. Out23'!D7</f>
        <v>10</v>
      </c>
      <c r="E6" s="164">
        <f>'Rel. Out23'!E7</f>
        <v>11</v>
      </c>
      <c r="F6" s="174">
        <f>'Rel. Out23'!F7</f>
        <v>12</v>
      </c>
      <c r="G6" s="164">
        <f>'Rel. Out23'!G7</f>
        <v>13</v>
      </c>
      <c r="H6" s="175">
        <f>'Rel. Out23'!H7</f>
        <v>14</v>
      </c>
      <c r="I6" s="111"/>
    </row>
    <row r="7" spans="1:9" s="31" customFormat="1" ht="14.25" customHeight="1">
      <c r="A7" s="343"/>
      <c r="B7" s="168" t="str">
        <f>'Rel. Out23'!B8</f>
        <v>A</v>
      </c>
      <c r="C7" s="169" t="str">
        <f>'Rel. Out23'!C8</f>
        <v>A</v>
      </c>
      <c r="D7" s="168" t="str">
        <f>'Rel. Out23'!D8</f>
        <v>A</v>
      </c>
      <c r="E7" s="169" t="str">
        <f>'Rel. Out23'!E8</f>
        <v>A</v>
      </c>
      <c r="F7" s="168" t="str">
        <f>'Rel. Out23'!F8</f>
        <v>A</v>
      </c>
      <c r="G7" s="169" t="str">
        <f>'Rel. Out23'!G8</f>
        <v>A</v>
      </c>
      <c r="H7" s="176" t="str">
        <f>'Rel. Out23'!H8</f>
        <v>A</v>
      </c>
      <c r="I7" s="111"/>
    </row>
    <row r="8" spans="1:9" s="31" customFormat="1" ht="14.25" customHeight="1">
      <c r="A8" s="343"/>
      <c r="B8" s="168" t="str">
        <f>'Rel. Out23'!B9</f>
        <v>Marques</v>
      </c>
      <c r="C8" s="177" t="str">
        <f>'Rel. Out23'!C9</f>
        <v>Leonardo/Sarmento</v>
      </c>
      <c r="D8" s="168" t="str">
        <f>'Rel. Out23'!D9</f>
        <v>Rogério</v>
      </c>
      <c r="E8" s="177" t="str">
        <f>'Rel. Out23'!E9</f>
        <v>Edimilson</v>
      </c>
      <c r="F8" s="168" t="str">
        <f>'Rel. Out23'!F9</f>
        <v>Benedito</v>
      </c>
      <c r="G8" s="177" t="str">
        <f>'Rel. Out23'!G9</f>
        <v>Marques</v>
      </c>
      <c r="H8" s="176" t="str">
        <f>'Rel. Out23'!H9</f>
        <v>Leonardo/Sarmento</v>
      </c>
      <c r="I8" s="111"/>
    </row>
    <row r="9" spans="1:9" s="31" customFormat="1" ht="14.25" customHeight="1">
      <c r="A9" s="343"/>
      <c r="B9" s="164">
        <f>'Rel. Out23'!B11</f>
        <v>15</v>
      </c>
      <c r="C9" s="174">
        <f>'Rel. Out23'!C11</f>
        <v>16</v>
      </c>
      <c r="D9" s="164">
        <f>'Rel. Out23'!D11</f>
        <v>17</v>
      </c>
      <c r="E9" s="174">
        <f>'Rel. Out23'!E11</f>
        <v>18</v>
      </c>
      <c r="F9" s="164">
        <f>'Rel. Out23'!F11</f>
        <v>19</v>
      </c>
      <c r="G9" s="174">
        <f>'Rel. Out23'!G11</f>
        <v>20</v>
      </c>
      <c r="H9" s="166">
        <f>'Rel. Out23'!H11</f>
        <v>21</v>
      </c>
      <c r="I9" s="111"/>
    </row>
    <row r="10" spans="1:9" s="31" customFormat="1" ht="14.25" customHeight="1">
      <c r="A10" s="343"/>
      <c r="B10" s="169" t="str">
        <f>'Rel. Out23'!B12</f>
        <v>A</v>
      </c>
      <c r="C10" s="168" t="str">
        <f>'Rel. Out23'!C12</f>
        <v>A</v>
      </c>
      <c r="D10" s="169" t="str">
        <f>'Rel. Out23'!D12</f>
        <v>A</v>
      </c>
      <c r="E10" s="168" t="str">
        <f>'Rel. Out23'!E12</f>
        <v>A</v>
      </c>
      <c r="F10" s="169" t="str">
        <f>'Rel. Out23'!F12</f>
        <v>A</v>
      </c>
      <c r="G10" s="168" t="str">
        <f>'Rel. Out23'!G12</f>
        <v>A</v>
      </c>
      <c r="H10" s="170" t="str">
        <f>'Rel. Out23'!H12</f>
        <v>A</v>
      </c>
      <c r="I10" s="111"/>
    </row>
    <row r="11" spans="1:9" s="31" customFormat="1" ht="14.25" customHeight="1">
      <c r="A11" s="343"/>
      <c r="B11" s="177" t="str">
        <f>'Rel. Out23'!B13</f>
        <v>Rogério</v>
      </c>
      <c r="C11" s="168" t="str">
        <f>'Rel. Out23'!C13</f>
        <v>Edimilson</v>
      </c>
      <c r="D11" s="177" t="str">
        <f>'Rel. Out23'!D13</f>
        <v>Benedito</v>
      </c>
      <c r="E11" s="168" t="str">
        <f>'Rel. Out23'!E13</f>
        <v>Marques</v>
      </c>
      <c r="F11" s="177" t="str">
        <f>'Rel. Out23'!F13</f>
        <v>Leonardo/Sarmento</v>
      </c>
      <c r="G11" s="168" t="str">
        <f>'Rel. Out23'!G13</f>
        <v>Rogério</v>
      </c>
      <c r="H11" s="178" t="str">
        <f>'Rel. Out23'!H13</f>
        <v>Edimilson</v>
      </c>
      <c r="I11" s="111"/>
    </row>
    <row r="12" spans="1:9" s="31" customFormat="1" ht="14.25" customHeight="1">
      <c r="A12" s="343"/>
      <c r="B12" s="174">
        <f>'Rel. Out23'!B15</f>
        <v>22</v>
      </c>
      <c r="C12" s="164">
        <f>'Rel. Out23'!C15</f>
        <v>23</v>
      </c>
      <c r="D12" s="174">
        <f>'Rel. Out23'!D15</f>
        <v>24</v>
      </c>
      <c r="E12" s="164">
        <f>'Rel. Out23'!E15</f>
        <v>25</v>
      </c>
      <c r="F12" s="174">
        <f>'Rel. Out23'!F15</f>
        <v>26</v>
      </c>
      <c r="G12" s="164">
        <f>'Rel. Out23'!G15</f>
        <v>27</v>
      </c>
      <c r="H12" s="175">
        <f>'Rel. Out23'!H15</f>
        <v>28</v>
      </c>
      <c r="I12" s="111"/>
    </row>
    <row r="13" spans="1:9" s="31" customFormat="1" ht="14.25" customHeight="1">
      <c r="A13" s="343"/>
      <c r="B13" s="168" t="str">
        <f>'Rel. Out23'!B16</f>
        <v>A</v>
      </c>
      <c r="C13" s="169" t="str">
        <f>'Rel. Out23'!C16</f>
        <v>A</v>
      </c>
      <c r="D13" s="168" t="str">
        <f>'Rel. Out23'!D16</f>
        <v>A</v>
      </c>
      <c r="E13" s="169" t="str">
        <f>'Rel. Out23'!E16</f>
        <v>A</v>
      </c>
      <c r="F13" s="168" t="str">
        <f>'Rel. Out23'!F16</f>
        <v>A</v>
      </c>
      <c r="G13" s="169" t="str">
        <f>'Rel. Out23'!G16</f>
        <v>A</v>
      </c>
      <c r="H13" s="176" t="str">
        <f>'Rel. Out23'!H16</f>
        <v>A</v>
      </c>
      <c r="I13" s="111"/>
    </row>
    <row r="14" spans="1:9" s="31" customFormat="1" ht="14.25" customHeight="1">
      <c r="A14" s="343"/>
      <c r="B14" s="168" t="str">
        <f>'Rel. Out23'!B17</f>
        <v>Benedito</v>
      </c>
      <c r="C14" s="177" t="str">
        <f>'Rel. Out23'!C17</f>
        <v>Marques</v>
      </c>
      <c r="D14" s="168" t="str">
        <f>'Rel. Out23'!D17</f>
        <v>Leonardo/Sarmento</v>
      </c>
      <c r="E14" s="177" t="str">
        <f>'Rel. Out23'!E17</f>
        <v>Rogério</v>
      </c>
      <c r="F14" s="168" t="str">
        <f>'Rel. Out23'!F17</f>
        <v>Edimilson</v>
      </c>
      <c r="G14" s="177" t="str">
        <f>'Rel. Out23'!G17</f>
        <v>Benedito</v>
      </c>
      <c r="H14" s="176" t="str">
        <f>'Rel. Out23'!H17</f>
        <v>Marques</v>
      </c>
      <c r="I14" s="111"/>
    </row>
    <row r="15" spans="1:9" s="31" customFormat="1" ht="14.25" customHeight="1">
      <c r="A15" s="343"/>
      <c r="B15" s="164">
        <f>'Rel. Out23'!B19</f>
        <v>30</v>
      </c>
      <c r="C15" s="174">
        <f>'Rel. Out23'!C19</f>
        <v>31</v>
      </c>
      <c r="D15" s="164">
        <f>'Rel. Out23'!D19</f>
        <v>0</v>
      </c>
      <c r="E15" s="174">
        <f>'Rel. Out23'!E19</f>
        <v>0</v>
      </c>
      <c r="F15" s="164">
        <f>'Rel. Out23'!F19</f>
        <v>0</v>
      </c>
      <c r="G15" s="174"/>
      <c r="H15" s="166"/>
      <c r="I15" s="111"/>
    </row>
    <row r="16" spans="1:9" s="31" customFormat="1" ht="14.25" customHeight="1">
      <c r="A16" s="343"/>
      <c r="B16" s="169" t="str">
        <f>'Rel. Out23'!B20</f>
        <v>A</v>
      </c>
      <c r="C16" s="168" t="str">
        <f>'Rel. Out23'!C20</f>
        <v>A</v>
      </c>
      <c r="D16" s="169" t="str">
        <f>'Rel. Out23'!D20</f>
        <v xml:space="preserve"> </v>
      </c>
      <c r="E16" s="168" t="str">
        <f>'Rel. Out23'!E20</f>
        <v xml:space="preserve"> </v>
      </c>
      <c r="F16" s="169" t="str">
        <f>'Rel. Out23'!F20</f>
        <v xml:space="preserve"> </v>
      </c>
      <c r="G16" s="168" t="str">
        <f>'Rel. Out23'!G20</f>
        <v xml:space="preserve"> </v>
      </c>
      <c r="H16" s="169"/>
      <c r="I16" s="111"/>
    </row>
    <row r="17" spans="1:9" s="31" customFormat="1" ht="14.25" customHeight="1">
      <c r="A17" s="343"/>
      <c r="B17" s="177" t="str">
        <f>'Rel. Out23'!B21</f>
        <v>Rogério</v>
      </c>
      <c r="C17" s="168" t="str">
        <f>'Rel. Out23'!C21</f>
        <v>Edimilson</v>
      </c>
      <c r="D17" s="171" t="str">
        <f>'Rel. Out23'!D21</f>
        <v xml:space="preserve"> </v>
      </c>
      <c r="E17" s="168" t="str">
        <f>'Rel. Out23'!E21</f>
        <v xml:space="preserve"> </v>
      </c>
      <c r="F17" s="171" t="str">
        <f>'Rel. Out23'!F21</f>
        <v xml:space="preserve"> </v>
      </c>
      <c r="G17" s="168" t="str">
        <f>'Rel. Out23'!G21</f>
        <v xml:space="preserve"> </v>
      </c>
      <c r="H17" s="171">
        <f>'Rel. Out23'!H21</f>
        <v>0</v>
      </c>
      <c r="I17" s="111"/>
    </row>
    <row r="18" spans="1:9" s="31" customFormat="1" ht="14.25" customHeight="1">
      <c r="A18" s="343"/>
      <c r="B18" s="236">
        <f>'Rel. Out23'!B23</f>
        <v>0</v>
      </c>
      <c r="C18" s="180">
        <f>'Rel. Out23'!C23</f>
        <v>0</v>
      </c>
      <c r="D18" s="179">
        <f>'Rel. Jan23'!D23</f>
        <v>0</v>
      </c>
      <c r="E18" s="180">
        <f>'Rel. Out23'!E23</f>
        <v>0</v>
      </c>
      <c r="F18" s="179">
        <f>'Rel. Out23'!F23</f>
        <v>0</v>
      </c>
      <c r="G18" s="180">
        <f>'Rel. Out23'!G23</f>
        <v>0</v>
      </c>
      <c r="H18" s="181">
        <f>'Rel. Out23'!H23</f>
        <v>0</v>
      </c>
      <c r="I18" s="111"/>
    </row>
    <row r="19" spans="1:9" s="31" customFormat="1" ht="14.25" customHeight="1">
      <c r="A19" s="343"/>
      <c r="B19" s="182"/>
      <c r="C19" s="183" t="str">
        <f>'Rel. Out23'!C24</f>
        <v/>
      </c>
      <c r="D19" s="182">
        <f>'Rel. Out23'!D24</f>
        <v>0</v>
      </c>
      <c r="E19" s="183">
        <f>'Rel. Out23'!E24</f>
        <v>0</v>
      </c>
      <c r="F19" s="182">
        <f>'Rel. Out23'!F24</f>
        <v>0</v>
      </c>
      <c r="G19" s="183">
        <f>'Rel. Out23'!G24</f>
        <v>0</v>
      </c>
      <c r="H19" s="184">
        <f>'Rel. Out23'!H24</f>
        <v>0</v>
      </c>
      <c r="I19" s="111"/>
    </row>
    <row r="20" spans="1:9" s="31" customFormat="1" ht="14.25" customHeight="1">
      <c r="A20" s="344"/>
      <c r="B20" s="185">
        <f>'Rel. Out23'!B25</f>
        <v>0</v>
      </c>
      <c r="C20" s="186" t="str">
        <f>'Rel. Out23'!C25</f>
        <v/>
      </c>
      <c r="D20" s="185">
        <f>'Rel. Out23'!D25</f>
        <v>0</v>
      </c>
      <c r="E20" s="186">
        <f>'Rel. Out23'!E25</f>
        <v>0</v>
      </c>
      <c r="F20" s="185">
        <f>'Rel. Out23'!F25</f>
        <v>0</v>
      </c>
      <c r="G20" s="186">
        <f>'Rel. Out23'!G25</f>
        <v>0</v>
      </c>
      <c r="H20" s="187">
        <f>'Rel. Out23'!H25</f>
        <v>0</v>
      </c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</sheetData>
  <mergeCells count="2">
    <mergeCell ref="G1:H1"/>
    <mergeCell ref="A2:A20"/>
  </mergeCells>
  <conditionalFormatting sqref="B3:H3">
    <cfRule type="cellIs" dxfId="98" priority="3" operator="equal">
      <formula>#REF!</formula>
    </cfRule>
  </conditionalFormatting>
  <conditionalFormatting sqref="B6:H7">
    <cfRule type="cellIs" dxfId="97" priority="5" operator="equal">
      <formula>#REF!</formula>
    </cfRule>
  </conditionalFormatting>
  <conditionalFormatting sqref="B9:H10">
    <cfRule type="cellIs" dxfId="96" priority="7" operator="equal">
      <formula>#REF!</formula>
    </cfRule>
  </conditionalFormatting>
  <conditionalFormatting sqref="B12:H13">
    <cfRule type="cellIs" dxfId="95" priority="9" operator="equal">
      <formula>#REF!</formula>
    </cfRule>
  </conditionalFormatting>
  <conditionalFormatting sqref="B15:H16">
    <cfRule type="cellIs" dxfId="94" priority="11" operator="equal">
      <formula>#REF!</formula>
    </cfRule>
  </conditionalFormatting>
  <conditionalFormatting sqref="B18:H19">
    <cfRule type="cellIs" dxfId="93" priority="13" operator="equal">
      <formula>#REF!</formula>
    </cfRule>
  </conditionalFormatting>
  <conditionalFormatting sqref="B3:B5 D3:D5 F3:F5 H3:H6 G6:G8 E6:E8 C6:C8 B9:B11 D9:D11 F9:F11 H9:H11 G12:G14 E12:E14 C12:C14 B15:B17 D15:D17 G18:G20 E18:E20 C18:C20 F15:F17 H15:H17">
    <cfRule type="cellIs" dxfId="92" priority="2" operator="equal">
      <formula>0</formula>
    </cfRule>
  </conditionalFormatting>
  <conditionalFormatting sqref="G3:G5 E3:E5 C3:C5 B6:B8 D6:D8 F6:F8 H6:H8 G9:G11 E9:E11 C9:C11 B12:B14 D12:D14 F12:F14 H12:H14 E15:E17 C15:C17 B18:B20 D18:D20 F18:F20 H18:H20 G15:G17">
    <cfRule type="cellIs" dxfId="91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39997558519241921"/>
    <pageSetUpPr fitToPage="1"/>
  </sheetPr>
  <dimension ref="A1:AD42"/>
  <sheetViews>
    <sheetView showGridLines="0" view="pageBreakPreview" zoomScale="80" zoomScaleNormal="100" zoomScaleSheetLayoutView="80" workbookViewId="0">
      <selection activeCell="O68" sqref="O68"/>
    </sheetView>
  </sheetViews>
  <sheetFormatPr defaultColWidth="9.140625" defaultRowHeight="15"/>
  <cols>
    <col min="1" max="1" width="5" style="3" bestFit="1" customWidth="1"/>
    <col min="2" max="2" width="12.42578125" style="40" customWidth="1"/>
    <col min="3" max="8" width="12.42578125" style="41" customWidth="1"/>
    <col min="9" max="9" width="5.7109375" style="24" customWidth="1"/>
    <col min="10" max="10" width="5.28515625" style="25" customWidth="1"/>
    <col min="11" max="11" width="18.140625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22" style="10" bestFit="1" customWidth="1"/>
    <col min="29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2" t="s">
        <v>25</v>
      </c>
      <c r="AC1" s="159" t="s">
        <v>12</v>
      </c>
      <c r="AD1" s="12"/>
    </row>
    <row r="2" spans="1:30" s="15" customFormat="1" ht="16.5" customHeight="1">
      <c r="A2" s="364" t="s">
        <v>46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2" t="s">
        <v>35</v>
      </c>
      <c r="AC2" s="161" t="s">
        <v>19</v>
      </c>
      <c r="AD2" s="161"/>
    </row>
    <row r="3" spans="1:30" ht="13.5" customHeight="1">
      <c r="A3" s="365"/>
      <c r="B3" s="33">
        <v>1</v>
      </c>
      <c r="C3" s="34">
        <v>2</v>
      </c>
      <c r="D3" s="33">
        <v>3</v>
      </c>
      <c r="E3" s="34">
        <v>4</v>
      </c>
      <c r="F3" s="33">
        <v>5</v>
      </c>
      <c r="G3" s="34">
        <v>6</v>
      </c>
      <c r="H3" s="95">
        <v>7</v>
      </c>
      <c r="I3" s="16"/>
      <c r="J3" s="90">
        <v>1</v>
      </c>
      <c r="K3" s="71" t="s">
        <v>35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2" t="s">
        <v>11</v>
      </c>
      <c r="AC3" s="10"/>
      <c r="AD3" s="10"/>
    </row>
    <row r="4" spans="1:30" ht="13.5" customHeight="1">
      <c r="A4" s="365"/>
      <c r="B4" s="35" t="str">
        <f t="shared" ref="B4:H4" si="0">IF(B5="","","A")</f>
        <v>A</v>
      </c>
      <c r="C4" s="36" t="str">
        <f t="shared" si="0"/>
        <v>A</v>
      </c>
      <c r="D4" s="35" t="str">
        <f t="shared" si="0"/>
        <v>A</v>
      </c>
      <c r="E4" s="36" t="str">
        <f t="shared" si="0"/>
        <v>A</v>
      </c>
      <c r="F4" s="35" t="str">
        <f t="shared" si="0"/>
        <v>A</v>
      </c>
      <c r="G4" s="36" t="str">
        <f t="shared" si="0"/>
        <v>A</v>
      </c>
      <c r="H4" s="96" t="str">
        <f t="shared" si="0"/>
        <v>A</v>
      </c>
      <c r="I4" s="16"/>
      <c r="J4" s="92">
        <v>2</v>
      </c>
      <c r="K4" s="72" t="s">
        <v>11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2" t="s">
        <v>20</v>
      </c>
      <c r="AC4" s="10"/>
      <c r="AD4" s="10"/>
    </row>
    <row r="5" spans="1:30" ht="13.5" customHeight="1">
      <c r="A5" s="365"/>
      <c r="B5" s="45" t="str">
        <f t="shared" ref="B5:H5" si="1">IF(B3&gt;0,VLOOKUP(B3,reljan,2,0),0)</f>
        <v>Edimilson</v>
      </c>
      <c r="C5" s="52" t="str">
        <f t="shared" si="1"/>
        <v>Benedito</v>
      </c>
      <c r="D5" s="45" t="str">
        <f t="shared" si="1"/>
        <v>Marques</v>
      </c>
      <c r="E5" s="52" t="str">
        <f t="shared" si="1"/>
        <v>Leonardo/Sarmento</v>
      </c>
      <c r="F5" s="45" t="str">
        <f t="shared" si="1"/>
        <v>Rogério</v>
      </c>
      <c r="G5" s="52" t="str">
        <f t="shared" si="1"/>
        <v>Edimilson</v>
      </c>
      <c r="H5" s="129" t="str">
        <f t="shared" si="1"/>
        <v>Benedito</v>
      </c>
      <c r="I5" s="16"/>
      <c r="J5" s="90">
        <v>3</v>
      </c>
      <c r="K5" s="71" t="s">
        <v>20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2" t="s">
        <v>43</v>
      </c>
      <c r="AC5" s="10"/>
      <c r="AD5" s="10"/>
    </row>
    <row r="6" spans="1:30" ht="13.5" customHeight="1">
      <c r="A6" s="365"/>
      <c r="B6" s="48">
        <f t="shared" ref="B6:H6" si="2">IF(B3&gt;0,VLOOKUP(B3,reljan,3,0),0)</f>
        <v>0</v>
      </c>
      <c r="C6" s="49">
        <f t="shared" si="2"/>
        <v>0</v>
      </c>
      <c r="D6" s="48">
        <f t="shared" si="2"/>
        <v>0</v>
      </c>
      <c r="E6" s="49">
        <f t="shared" si="2"/>
        <v>0</v>
      </c>
      <c r="F6" s="48">
        <f t="shared" si="2"/>
        <v>0</v>
      </c>
      <c r="G6" s="49">
        <f t="shared" si="2"/>
        <v>0</v>
      </c>
      <c r="H6" s="130">
        <f t="shared" si="2"/>
        <v>0</v>
      </c>
      <c r="I6" s="16"/>
      <c r="J6" s="92">
        <v>4</v>
      </c>
      <c r="K6" s="72" t="s">
        <v>43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3" t="s">
        <v>28</v>
      </c>
      <c r="AC6" s="10"/>
      <c r="AD6" s="10"/>
    </row>
    <row r="7" spans="1:30" ht="13.5" customHeight="1">
      <c r="A7" s="365"/>
      <c r="B7" s="34">
        <v>8</v>
      </c>
      <c r="C7" s="33">
        <v>9</v>
      </c>
      <c r="D7" s="34">
        <v>10</v>
      </c>
      <c r="E7" s="33">
        <v>11</v>
      </c>
      <c r="F7" s="34">
        <v>12</v>
      </c>
      <c r="G7" s="33">
        <v>13</v>
      </c>
      <c r="H7" s="97">
        <v>14</v>
      </c>
      <c r="I7" s="16"/>
      <c r="J7" s="90">
        <v>5</v>
      </c>
      <c r="K7" s="71" t="s">
        <v>25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32"/>
    </row>
    <row r="8" spans="1:30" ht="13.5" customHeight="1">
      <c r="A8" s="365"/>
      <c r="B8" s="37" t="str">
        <f>IF(B9=" "," ","A")</f>
        <v>A</v>
      </c>
      <c r="C8" s="35" t="str">
        <f>IF(C9="","","A")</f>
        <v>A</v>
      </c>
      <c r="D8" s="36" t="str">
        <f t="shared" ref="D8:F8" si="3">IF(D9="","","A")</f>
        <v>A</v>
      </c>
      <c r="E8" s="35" t="str">
        <f t="shared" si="3"/>
        <v>A</v>
      </c>
      <c r="F8" s="36" t="str">
        <f t="shared" si="3"/>
        <v>A</v>
      </c>
      <c r="G8" s="35" t="str">
        <f>IF(G9="","","A")</f>
        <v>A</v>
      </c>
      <c r="H8" s="98" t="str">
        <f>IF(H9="","","A")</f>
        <v>A</v>
      </c>
      <c r="I8" s="16"/>
      <c r="J8" s="92">
        <v>6</v>
      </c>
      <c r="K8" s="72" t="s">
        <v>35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32"/>
    </row>
    <row r="9" spans="1:30" ht="13.5" customHeight="1">
      <c r="A9" s="365"/>
      <c r="B9" s="47" t="str">
        <f>IF(B7&gt;0,VLOOKUP(B7,reljan,2,0)," ")</f>
        <v>Marques</v>
      </c>
      <c r="C9" s="45" t="str">
        <f t="shared" ref="C9:G9" si="4">IF(C7&gt;0,VLOOKUP(C7,reljan,2,0),0)</f>
        <v>Leonardo/Sarmento</v>
      </c>
      <c r="D9" s="52" t="str">
        <f t="shared" si="4"/>
        <v>Rogério</v>
      </c>
      <c r="E9" s="45" t="str">
        <f t="shared" si="4"/>
        <v>Edimilson</v>
      </c>
      <c r="F9" s="52" t="str">
        <f t="shared" si="4"/>
        <v>Benedito</v>
      </c>
      <c r="G9" s="45" t="str">
        <f t="shared" si="4"/>
        <v>Marques</v>
      </c>
      <c r="H9" s="131" t="str">
        <f>IF(H7&gt;0,VLOOKUP(H7,reljan,2,0),"")</f>
        <v>Leonardo/Sarmento</v>
      </c>
      <c r="I9" s="16"/>
      <c r="J9" s="90">
        <v>7</v>
      </c>
      <c r="K9" s="71" t="s">
        <v>11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32"/>
    </row>
    <row r="10" spans="1:30" ht="13.5" customHeight="1">
      <c r="A10" s="365"/>
      <c r="B10" s="132">
        <f t="shared" ref="B10:H10" si="5">IF(B7&gt;0,VLOOKUP(B7,reljan,3,0),0)</f>
        <v>0</v>
      </c>
      <c r="C10" s="48">
        <f t="shared" si="5"/>
        <v>0</v>
      </c>
      <c r="D10" s="49">
        <f t="shared" si="5"/>
        <v>0</v>
      </c>
      <c r="E10" s="48">
        <f t="shared" si="5"/>
        <v>0</v>
      </c>
      <c r="F10" s="49">
        <f t="shared" si="5"/>
        <v>0</v>
      </c>
      <c r="G10" s="48">
        <f t="shared" si="5"/>
        <v>0</v>
      </c>
      <c r="H10" s="133">
        <f t="shared" si="5"/>
        <v>0</v>
      </c>
      <c r="I10" s="16"/>
      <c r="J10" s="92">
        <v>8</v>
      </c>
      <c r="K10" s="72" t="s">
        <v>20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32"/>
    </row>
    <row r="11" spans="1:30" ht="13.5" customHeight="1">
      <c r="A11" s="365"/>
      <c r="B11" s="44">
        <v>15</v>
      </c>
      <c r="C11" s="43">
        <v>16</v>
      </c>
      <c r="D11" s="44">
        <v>17</v>
      </c>
      <c r="E11" s="43">
        <v>18</v>
      </c>
      <c r="F11" s="44">
        <v>19</v>
      </c>
      <c r="G11" s="43">
        <v>20</v>
      </c>
      <c r="H11" s="191">
        <v>21</v>
      </c>
      <c r="I11" s="16"/>
      <c r="J11" s="90">
        <v>9</v>
      </c>
      <c r="K11" s="71" t="s">
        <v>43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3">
        <v>42887</v>
      </c>
    </row>
    <row r="12" spans="1:30" ht="13.5" customHeight="1">
      <c r="A12" s="365"/>
      <c r="B12" s="45" t="str">
        <f>IF(B13="","","A")</f>
        <v>A</v>
      </c>
      <c r="C12" s="46" t="str">
        <f t="shared" ref="C12:G12" si="6">IF(C13="","","A")</f>
        <v>A</v>
      </c>
      <c r="D12" s="45" t="str">
        <f t="shared" si="6"/>
        <v>A</v>
      </c>
      <c r="E12" s="46" t="str">
        <f>IF(E13="","","A")</f>
        <v>A</v>
      </c>
      <c r="F12" s="45" t="str">
        <f t="shared" si="6"/>
        <v>A</v>
      </c>
      <c r="G12" s="46" t="str">
        <f t="shared" si="6"/>
        <v>A</v>
      </c>
      <c r="H12" s="129" t="str">
        <f>IF(H13="","","A")</f>
        <v>A</v>
      </c>
      <c r="I12" s="16"/>
      <c r="J12" s="92">
        <v>10</v>
      </c>
      <c r="K12" s="72" t="s">
        <v>25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3"/>
    </row>
    <row r="13" spans="1:30" ht="13.5" customHeight="1">
      <c r="A13" s="365"/>
      <c r="B13" s="45" t="str">
        <f>IF(B11&gt;0,VLOOKUP(B11,reljan,2,0),"")</f>
        <v>Rogério</v>
      </c>
      <c r="C13" s="46" t="str">
        <f t="shared" ref="C13:G13" si="7">IF(C11&gt;0,VLOOKUP(C11,reljan,2,0),0)</f>
        <v>Edimilson</v>
      </c>
      <c r="D13" s="45" t="str">
        <f t="shared" si="7"/>
        <v>Benedito</v>
      </c>
      <c r="E13" s="46" t="str">
        <f t="shared" si="7"/>
        <v>Marques</v>
      </c>
      <c r="F13" s="45" t="str">
        <f t="shared" si="7"/>
        <v>Leonardo/Sarmento</v>
      </c>
      <c r="G13" s="46" t="str">
        <f t="shared" si="7"/>
        <v>Rogério</v>
      </c>
      <c r="H13" s="129" t="str">
        <f>IF(H11&gt;0,VLOOKUP(H11,reljan,2,0),"")</f>
        <v>Edimilson</v>
      </c>
      <c r="I13" s="16"/>
      <c r="J13" s="90">
        <v>11</v>
      </c>
      <c r="K13" s="71" t="s">
        <v>35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3"/>
    </row>
    <row r="14" spans="1:30" ht="13.5" customHeight="1">
      <c r="A14" s="365"/>
      <c r="B14" s="51">
        <f t="shared" ref="B14:H14" si="8">IF(B11&gt;0,VLOOKUP(B11,reljan,3,0),0)</f>
        <v>0</v>
      </c>
      <c r="C14" s="50">
        <f t="shared" si="8"/>
        <v>0</v>
      </c>
      <c r="D14" s="51">
        <f t="shared" si="8"/>
        <v>0</v>
      </c>
      <c r="E14" s="50">
        <f t="shared" si="8"/>
        <v>0</v>
      </c>
      <c r="F14" s="51">
        <f t="shared" si="8"/>
        <v>0</v>
      </c>
      <c r="G14" s="50">
        <f t="shared" si="8"/>
        <v>0</v>
      </c>
      <c r="H14" s="134">
        <f t="shared" si="8"/>
        <v>0</v>
      </c>
      <c r="I14" s="16"/>
      <c r="J14" s="92">
        <v>12</v>
      </c>
      <c r="K14" s="72" t="s">
        <v>11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3">
        <v>42917</v>
      </c>
    </row>
    <row r="15" spans="1:30" ht="13.5" customHeight="1">
      <c r="A15" s="365"/>
      <c r="B15" s="34">
        <v>22</v>
      </c>
      <c r="C15" s="33">
        <v>23</v>
      </c>
      <c r="D15" s="34">
        <v>24</v>
      </c>
      <c r="E15" s="33">
        <v>25</v>
      </c>
      <c r="F15" s="34">
        <v>26</v>
      </c>
      <c r="G15" s="33">
        <v>27</v>
      </c>
      <c r="H15" s="97">
        <v>28</v>
      </c>
      <c r="I15" s="16"/>
      <c r="J15" s="90">
        <v>13</v>
      </c>
      <c r="K15" s="71" t="s">
        <v>20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3">
        <v>42948</v>
      </c>
    </row>
    <row r="16" spans="1:30" ht="13.5" customHeight="1">
      <c r="A16" s="365"/>
      <c r="B16" s="37" t="str">
        <f>IF(B17="","","A")</f>
        <v>A</v>
      </c>
      <c r="C16" s="35" t="str">
        <f t="shared" ref="C16:G16" si="9">IF(C17="","","A")</f>
        <v>A</v>
      </c>
      <c r="D16" s="36" t="str">
        <f t="shared" si="9"/>
        <v>A</v>
      </c>
      <c r="E16" s="35" t="str">
        <f t="shared" si="9"/>
        <v>A</v>
      </c>
      <c r="F16" s="36" t="str">
        <f t="shared" si="9"/>
        <v>A</v>
      </c>
      <c r="G16" s="35" t="str">
        <f t="shared" si="9"/>
        <v>A</v>
      </c>
      <c r="H16" s="98" t="str">
        <f>IF(H17="","","A")</f>
        <v>A</v>
      </c>
      <c r="I16" s="16"/>
      <c r="J16" s="92">
        <v>14</v>
      </c>
      <c r="K16" s="72" t="s">
        <v>43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3"/>
    </row>
    <row r="17" spans="1:28" ht="13.5" customHeight="1">
      <c r="A17" s="365"/>
      <c r="B17" s="47" t="str">
        <f>IF(B15&gt;0,VLOOKUP(B15,reljan,2,0),"")</f>
        <v>Benedito</v>
      </c>
      <c r="C17" s="45" t="str">
        <f t="shared" ref="C17:G17" si="10">IF(C15&gt;0,VLOOKUP(C15,reljan,2,0),0)</f>
        <v>Marques</v>
      </c>
      <c r="D17" s="52" t="str">
        <f t="shared" si="10"/>
        <v>Leonardo/Sarmento</v>
      </c>
      <c r="E17" s="45" t="str">
        <f t="shared" si="10"/>
        <v>Rogério</v>
      </c>
      <c r="F17" s="52" t="str">
        <f t="shared" si="10"/>
        <v>Edimilson</v>
      </c>
      <c r="G17" s="45" t="str">
        <f t="shared" si="10"/>
        <v>Benedito</v>
      </c>
      <c r="H17" s="131" t="str">
        <f>IF(H15&gt;0,VLOOKUP(H15,reljan,2,0),"")</f>
        <v>Marques</v>
      </c>
      <c r="I17" s="16"/>
      <c r="J17" s="90">
        <v>15</v>
      </c>
      <c r="K17" s="71" t="s">
        <v>25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3"/>
    </row>
    <row r="18" spans="1:28" ht="13.5" customHeight="1">
      <c r="A18" s="365"/>
      <c r="B18" s="132">
        <f t="shared" ref="B18:H18" si="11">IF(B15&gt;0,VLOOKUP(B15,reljan,3,0),0)</f>
        <v>0</v>
      </c>
      <c r="C18" s="48">
        <f t="shared" si="11"/>
        <v>0</v>
      </c>
      <c r="D18" s="49">
        <f t="shared" si="11"/>
        <v>0</v>
      </c>
      <c r="E18" s="48">
        <f t="shared" si="11"/>
        <v>0</v>
      </c>
      <c r="F18" s="49">
        <f t="shared" si="11"/>
        <v>0</v>
      </c>
      <c r="G18" s="48">
        <f t="shared" si="11"/>
        <v>0</v>
      </c>
      <c r="H18" s="133">
        <f t="shared" si="11"/>
        <v>0</v>
      </c>
      <c r="I18" s="18"/>
      <c r="J18" s="92">
        <v>16</v>
      </c>
      <c r="K18" s="72" t="s">
        <v>35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3">
        <v>42979</v>
      </c>
    </row>
    <row r="19" spans="1:28" ht="13.5" customHeight="1">
      <c r="A19" s="365"/>
      <c r="B19" s="33">
        <v>30</v>
      </c>
      <c r="C19" s="38">
        <v>31</v>
      </c>
      <c r="D19" s="33"/>
      <c r="E19" s="38"/>
      <c r="F19" s="33"/>
      <c r="G19" s="38"/>
      <c r="H19" s="95"/>
      <c r="I19" s="83"/>
      <c r="J19" s="90">
        <v>17</v>
      </c>
      <c r="K19" s="71" t="s">
        <v>11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3">
        <v>43009</v>
      </c>
    </row>
    <row r="20" spans="1:28" ht="13.5" customHeight="1">
      <c r="A20" s="365"/>
      <c r="B20" s="35" t="str">
        <f>IF(B21="","","A")</f>
        <v>A</v>
      </c>
      <c r="C20" s="42" t="str">
        <f t="shared" ref="C20" si="12">IF(C21="","","A")</f>
        <v>A</v>
      </c>
      <c r="D20" s="35" t="str">
        <f>IF(D21=" "," ","A")</f>
        <v xml:space="preserve"> </v>
      </c>
      <c r="E20" s="42" t="str">
        <f>IF(E21=" "," ","A")</f>
        <v xml:space="preserve"> </v>
      </c>
      <c r="F20" s="35" t="str">
        <f>IF(F21=" "," ","A")</f>
        <v xml:space="preserve"> </v>
      </c>
      <c r="G20" s="42" t="str">
        <f>IF(G21=" "," ","A")</f>
        <v xml:space="preserve"> </v>
      </c>
      <c r="H20" s="96"/>
      <c r="I20" s="83"/>
      <c r="J20" s="92">
        <v>18</v>
      </c>
      <c r="K20" s="72" t="s">
        <v>20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3"/>
    </row>
    <row r="21" spans="1:28" ht="13.5" customHeight="1">
      <c r="A21" s="365"/>
      <c r="B21" s="45" t="str">
        <f>IF(B19&gt;0,VLOOKUP(B19,reljan,2,0),"")</f>
        <v>Rogério</v>
      </c>
      <c r="C21" s="46" t="str">
        <f>IF(C19&gt;0,VLOOKUP(C19,reljan,2,0)," ")</f>
        <v>Edimilson</v>
      </c>
      <c r="D21" s="45" t="str">
        <f>IF(D19&gt;0,VLOOKUP(D19,reljan,2,0)," ")</f>
        <v xml:space="preserve"> </v>
      </c>
      <c r="E21" s="46" t="str">
        <f>IF(E19&gt;0,VLOOKUP(E19,reljan,2,0)," ")</f>
        <v xml:space="preserve"> </v>
      </c>
      <c r="F21" s="45" t="str">
        <f>IF(F19&gt;0,VLOOKUP(F19,reljan,2,0)," ")</f>
        <v xml:space="preserve"> </v>
      </c>
      <c r="G21" s="46" t="str">
        <f>IF(G19&gt;0,VLOOKUP(G19,reljan,2,0)," ")</f>
        <v xml:space="preserve"> </v>
      </c>
      <c r="H21" s="129">
        <f t="shared" ref="H21" si="13">IF(H19&gt;0,VLOOKUP(H19,reljan,2,0),0)</f>
        <v>0</v>
      </c>
      <c r="I21" s="83"/>
      <c r="J21" s="90">
        <v>19</v>
      </c>
      <c r="K21" s="71" t="s">
        <v>43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3"/>
    </row>
    <row r="22" spans="1:28" ht="13.5" customHeight="1">
      <c r="A22" s="365"/>
      <c r="B22" s="135">
        <f t="shared" ref="B22:H22" si="14">IF(B19&gt;0,VLOOKUP(B19,reljan,3,0),0)</f>
        <v>0</v>
      </c>
      <c r="C22" s="136">
        <f t="shared" si="14"/>
        <v>0</v>
      </c>
      <c r="D22" s="135">
        <f t="shared" si="14"/>
        <v>0</v>
      </c>
      <c r="E22" s="136">
        <f t="shared" si="14"/>
        <v>0</v>
      </c>
      <c r="F22" s="135">
        <f t="shared" si="14"/>
        <v>0</v>
      </c>
      <c r="G22" s="136">
        <f t="shared" si="14"/>
        <v>0</v>
      </c>
      <c r="H22" s="280">
        <f t="shared" si="14"/>
        <v>0</v>
      </c>
      <c r="I22" s="83"/>
      <c r="J22" s="92">
        <v>20</v>
      </c>
      <c r="K22" s="72" t="s">
        <v>25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3">
        <v>43040</v>
      </c>
    </row>
    <row r="23" spans="1:28" s="20" customFormat="1" ht="12.75" customHeight="1">
      <c r="A23" s="365"/>
      <c r="B23" s="38"/>
      <c r="C23" s="33"/>
      <c r="D23" s="143"/>
      <c r="E23" s="144"/>
      <c r="F23" s="143"/>
      <c r="G23" s="144"/>
      <c r="H23" s="145"/>
      <c r="I23" s="84"/>
      <c r="J23" s="90">
        <v>21</v>
      </c>
      <c r="K23" s="71" t="s">
        <v>35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19">
        <v>43070</v>
      </c>
    </row>
    <row r="24" spans="1:28" s="20" customFormat="1" ht="13.5" customHeight="1">
      <c r="A24" s="365"/>
      <c r="B24" s="42"/>
      <c r="C24" s="35" t="str">
        <f>IF(C25="","","A")</f>
        <v/>
      </c>
      <c r="D24" s="42"/>
      <c r="E24" s="35"/>
      <c r="F24" s="42"/>
      <c r="G24" s="35"/>
      <c r="H24" s="163"/>
      <c r="I24" s="84"/>
      <c r="J24" s="92">
        <v>22</v>
      </c>
      <c r="K24" s="72" t="s">
        <v>11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19"/>
    </row>
    <row r="25" spans="1:28" s="20" customFormat="1" ht="13.5" customHeight="1">
      <c r="A25" s="365"/>
      <c r="B25" s="46">
        <f>IF(B23&gt;0,VLOOKUP(B23,reljan,2,0),0)</f>
        <v>0</v>
      </c>
      <c r="C25" s="45" t="str">
        <f>IF(C23&gt;0,VLOOKUP(C23,reljan,2,0),"")</f>
        <v/>
      </c>
      <c r="D25" s="53"/>
      <c r="E25" s="45"/>
      <c r="F25" s="53"/>
      <c r="G25" s="45"/>
      <c r="H25" s="163"/>
      <c r="I25" s="84"/>
      <c r="J25" s="90">
        <v>23</v>
      </c>
      <c r="K25" s="71" t="s">
        <v>20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19"/>
    </row>
    <row r="26" spans="1:28" ht="13.5" customHeight="1" thickBot="1">
      <c r="A26" s="366"/>
      <c r="B26" s="255">
        <f>IF(B23&gt;0,VLOOKUP(B23,reljan,3,0),0)</f>
        <v>0</v>
      </c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43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3"/>
    </row>
    <row r="27" spans="1:28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25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54"/>
    </row>
    <row r="28" spans="1:28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35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3"/>
    </row>
    <row r="29" spans="1:28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11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3"/>
    </row>
    <row r="30" spans="1:28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20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3"/>
    </row>
    <row r="31" spans="1:28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43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3"/>
    </row>
    <row r="32" spans="1:28" s="20" customFormat="1" ht="15.75" customHeight="1">
      <c r="A32" s="362" t="s">
        <v>30</v>
      </c>
      <c r="B32" s="363"/>
      <c r="C32" s="363"/>
      <c r="D32" s="349">
        <f>COUNTIF(B3:H26,"A")+COUNTIF(B3:H26,"B")+COUNTIF(B3:H26,"C")</f>
        <v>30</v>
      </c>
      <c r="E32" s="69"/>
      <c r="H32" s="79"/>
      <c r="I32" s="84"/>
      <c r="J32" s="92">
        <v>30</v>
      </c>
      <c r="K32" s="72" t="s">
        <v>25</v>
      </c>
      <c r="L32" s="77"/>
      <c r="M32" s="93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3"/>
    </row>
    <row r="33" spans="1:28" s="20" customFormat="1" ht="15.75" customHeight="1" thickBot="1">
      <c r="A33" s="362"/>
      <c r="B33" s="363"/>
      <c r="C33" s="363"/>
      <c r="D33" s="350"/>
      <c r="E33" s="69"/>
      <c r="H33" s="79"/>
      <c r="I33" s="84"/>
      <c r="J33" s="106">
        <v>31</v>
      </c>
      <c r="K33" s="94" t="s">
        <v>35</v>
      </c>
      <c r="L33" s="107"/>
      <c r="M33" s="10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3"/>
    </row>
    <row r="34" spans="1:28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3"/>
    </row>
    <row r="35" spans="1:28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3"/>
    </row>
    <row r="36" spans="1:28" s="20" customFormat="1" ht="15.75" customHeight="1">
      <c r="A36" s="373"/>
      <c r="B36" s="374"/>
      <c r="C36" s="374"/>
      <c r="D36" s="368"/>
      <c r="E36" s="69"/>
      <c r="I36" s="8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3"/>
    </row>
    <row r="37" spans="1:28" s="20" customFormat="1" ht="18.75" customHeight="1">
      <c r="A37" s="373"/>
      <c r="B37" s="374"/>
      <c r="C37" s="374"/>
      <c r="D37" s="369"/>
      <c r="E37" s="69"/>
      <c r="I37" s="101"/>
      <c r="K37" s="281"/>
      <c r="L37" s="380"/>
      <c r="M37" s="380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3"/>
    </row>
    <row r="38" spans="1:28" s="20" customFormat="1" ht="18" customHeight="1">
      <c r="A38" s="375" t="s">
        <v>32</v>
      </c>
      <c r="B38" s="376"/>
      <c r="C38" s="376"/>
      <c r="D38" s="370">
        <f>D32-D35</f>
        <v>30</v>
      </c>
      <c r="E38" s="69"/>
      <c r="I38" s="100"/>
      <c r="J38" s="103"/>
      <c r="L38" s="381"/>
      <c r="M38" s="382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3"/>
    </row>
    <row r="39" spans="1:28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3"/>
    </row>
    <row r="40" spans="1:28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3"/>
    </row>
    <row r="41" spans="1:28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3"/>
    </row>
    <row r="42" spans="1:28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3"/>
    </row>
  </sheetData>
  <mergeCells count="11">
    <mergeCell ref="A2:A26"/>
    <mergeCell ref="A29:D31"/>
    <mergeCell ref="A32:C34"/>
    <mergeCell ref="D32:D34"/>
    <mergeCell ref="A35:C37"/>
    <mergeCell ref="D35:D37"/>
    <mergeCell ref="L37:M37"/>
    <mergeCell ref="L38:M38"/>
    <mergeCell ref="A38:C40"/>
    <mergeCell ref="D38:D40"/>
    <mergeCell ref="J41:K41"/>
  </mergeCells>
  <conditionalFormatting sqref="C5:C6 E5:E6 G5:G6 H9:H10 F9:F10 D9:D10 B9:B10 C13:C14 E13:E14 G13:G14 H17:H18 F17:F18 D17:D18 B17:B18 C21:C22 E21:E22">
    <cfRule type="cellIs" dxfId="90" priority="32" operator="equal">
      <formula>0</formula>
    </cfRule>
  </conditionalFormatting>
  <conditionalFormatting sqref="B5:B6 D5:D6 F5:F6 H5:H6 E9:E10 C9:C10 B13:B14 D13:D14 F13:F14 H13:H14 G17:G18 E17:E18 C17:C18 B21:B22 D21:D22 G9:G10">
    <cfRule type="cellIs" dxfId="89" priority="31" operator="equal">
      <formula>0</formula>
    </cfRule>
  </conditionalFormatting>
  <conditionalFormatting sqref="B6:H6 B10:H10 B14:H14 B18:H18 B22:E22">
    <cfRule type="beginsWith" dxfId="88" priority="29" operator="beginsWith" text="Realizada">
      <formula>LEFT(B6,LEN("Realizada"))="Realizada"</formula>
    </cfRule>
    <cfRule type="beginsWith" dxfId="87" priority="30" operator="beginsWith" text="Não">
      <formula>LEFT(B6,LEN("Não"))="Não"</formula>
    </cfRule>
  </conditionalFormatting>
  <conditionalFormatting sqref="L3:L4">
    <cfRule type="cellIs" dxfId="86" priority="28" operator="equal">
      <formula>0</formula>
    </cfRule>
  </conditionalFormatting>
  <conditionalFormatting sqref="L3:L4">
    <cfRule type="beginsWith" dxfId="85" priority="26" operator="beginsWith" text="Realizada">
      <formula>LEFT(L3,LEN("Realizada"))="Realizada"</formula>
    </cfRule>
    <cfRule type="beginsWith" dxfId="84" priority="27" operator="beginsWith" text="Não">
      <formula>LEFT(L3,LEN("Não"))="Não"</formula>
    </cfRule>
  </conditionalFormatting>
  <conditionalFormatting sqref="L5:L19">
    <cfRule type="cellIs" dxfId="83" priority="22" operator="equal">
      <formula>0</formula>
    </cfRule>
  </conditionalFormatting>
  <conditionalFormatting sqref="L5:L19">
    <cfRule type="beginsWith" dxfId="82" priority="20" operator="beginsWith" text="Realizada">
      <formula>LEFT(L5,LEN("Realizada"))="Realizada"</formula>
    </cfRule>
    <cfRule type="beginsWith" dxfId="81" priority="21" operator="beginsWith" text="Não">
      <formula>LEFT(L5,LEN("Não"))="Não"</formula>
    </cfRule>
  </conditionalFormatting>
  <conditionalFormatting sqref="L33">
    <cfRule type="cellIs" dxfId="80" priority="19" operator="equal">
      <formula>0</formula>
    </cfRule>
  </conditionalFormatting>
  <conditionalFormatting sqref="L33">
    <cfRule type="beginsWith" dxfId="79" priority="17" operator="beginsWith" text="Realizada">
      <formula>LEFT(L33,LEN("Realizada"))="Realizada"</formula>
    </cfRule>
    <cfRule type="beginsWith" dxfId="78" priority="18" operator="beginsWith" text="Não">
      <formula>LEFT(L33,LEN("Não"))="Não"</formula>
    </cfRule>
  </conditionalFormatting>
  <conditionalFormatting sqref="L20:L32">
    <cfRule type="cellIs" dxfId="77" priority="16" operator="equal">
      <formula>0</formula>
    </cfRule>
  </conditionalFormatting>
  <conditionalFormatting sqref="L20:L32">
    <cfRule type="beginsWith" dxfId="76" priority="14" operator="beginsWith" text="Realizada">
      <formula>LEFT(L20,LEN("Realizada"))="Realizada"</formula>
    </cfRule>
    <cfRule type="beginsWith" dxfId="75" priority="15" operator="beginsWith" text="Não">
      <formula>LEFT(L20,LEN("Não"))="Não"</formula>
    </cfRule>
  </conditionalFormatting>
  <conditionalFormatting sqref="F21:F22">
    <cfRule type="cellIs" dxfId="74" priority="12" operator="equal">
      <formula>0</formula>
    </cfRule>
  </conditionalFormatting>
  <conditionalFormatting sqref="F22">
    <cfRule type="beginsWith" dxfId="73" priority="10" operator="beginsWith" text="Realizada">
      <formula>LEFT(F22,LEN("Realizada"))="Realizada"</formula>
    </cfRule>
    <cfRule type="beginsWith" dxfId="72" priority="11" operator="beginsWith" text="Não">
      <formula>LEFT(F22,LEN("Não"))="Não"</formula>
    </cfRule>
  </conditionalFormatting>
  <conditionalFormatting sqref="H21:H22">
    <cfRule type="cellIs" dxfId="71" priority="9" operator="equal">
      <formula>0</formula>
    </cfRule>
  </conditionalFormatting>
  <conditionalFormatting sqref="H22">
    <cfRule type="beginsWith" dxfId="70" priority="7" operator="beginsWith" text="Realizada">
      <formula>LEFT(H22,LEN("Realizada"))="Realizada"</formula>
    </cfRule>
    <cfRule type="beginsWith" dxfId="69" priority="8" operator="beginsWith" text="Não">
      <formula>LEFT(H22,LEN("Não"))="Não"</formula>
    </cfRule>
  </conditionalFormatting>
  <conditionalFormatting sqref="G21:G22">
    <cfRule type="cellIs" dxfId="68" priority="6" operator="equal">
      <formula>0</formula>
    </cfRule>
  </conditionalFormatting>
  <conditionalFormatting sqref="G22">
    <cfRule type="beginsWith" dxfId="67" priority="4" operator="beginsWith" text="Realizada">
      <formula>LEFT(G22,LEN("Realizada"))="Realizada"</formula>
    </cfRule>
    <cfRule type="beginsWith" dxfId="66" priority="5" operator="beginsWith" text="Não">
      <formula>LEFT(G22,LEN("Não"))="Não"</formula>
    </cfRule>
  </conditionalFormatting>
  <conditionalFormatting sqref="B25:B26">
    <cfRule type="cellIs" dxfId="65" priority="3" operator="equal">
      <formula>0</formula>
    </cfRule>
  </conditionalFormatting>
  <conditionalFormatting sqref="B26">
    <cfRule type="beginsWith" dxfId="64" priority="1" operator="beginsWith" text="Realizada">
      <formula>LEFT(B26,LEN("Realizada"))="Realizada"</formula>
    </cfRule>
    <cfRule type="beginsWith" dxfId="63" priority="2" operator="beginsWith" text="Não">
      <formula>LEFT(B26,LEN("Não"))="Não"</formula>
    </cfRule>
  </conditionalFormatting>
  <dataValidations count="3">
    <dataValidation type="list" allowBlank="1" showInputMessage="1" showErrorMessage="1" sqref="M3:M33" xr:uid="{00000000-0002-0000-1400-000000000000}">
      <formula1>situacao</formula1>
    </dataValidation>
    <dataValidation type="list" allowBlank="1" showInputMessage="1" showErrorMessage="1" sqref="L3:L33" xr:uid="{00000000-0002-0000-1400-000001000000}">
      <formula1>status</formula1>
    </dataValidation>
    <dataValidation type="list" allowBlank="1" showInputMessage="1" showErrorMessage="1" sqref="K3:K33" xr:uid="{00000000-0002-0000-1400-000002000000}">
      <formula1>fiscais01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1" manualBreakCount="1">
    <brk id="13" max="41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-0.249977111117893"/>
    <pageSetUpPr fitToPage="1"/>
  </sheetPr>
  <dimension ref="A1:I22"/>
  <sheetViews>
    <sheetView zoomScale="98" zoomScaleNormal="98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47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Nov23'!B3</f>
        <v>0</v>
      </c>
      <c r="C3" s="165">
        <f>'Rel. Nov23'!C3</f>
        <v>0</v>
      </c>
      <c r="D3" s="164">
        <f>'Rel. Nov23'!D3</f>
        <v>0</v>
      </c>
      <c r="E3" s="165">
        <f>'Rel. Nov23'!E3</f>
        <v>1</v>
      </c>
      <c r="F3" s="164">
        <f>'Rel. Nov23'!F3</f>
        <v>2</v>
      </c>
      <c r="G3" s="165">
        <f>'Rel. Nov23'!G3</f>
        <v>3</v>
      </c>
      <c r="H3" s="166">
        <f>'Rel. Nov23'!H3</f>
        <v>4</v>
      </c>
      <c r="I3" s="111"/>
    </row>
    <row r="4" spans="1:9" s="31" customFormat="1" ht="14.25" customHeight="1">
      <c r="A4" s="343"/>
      <c r="B4" s="167">
        <f>'Rel. Nov23'!B4</f>
        <v>0</v>
      </c>
      <c r="C4" s="168">
        <f>'Rel. Nov23'!C4</f>
        <v>0</v>
      </c>
      <c r="D4" s="169">
        <f>'Rel. Nov23'!D4</f>
        <v>0</v>
      </c>
      <c r="E4" s="168" t="str">
        <f>'Rel. Nov23'!E4</f>
        <v>A</v>
      </c>
      <c r="F4" s="169" t="str">
        <f>'Rel. Nov23'!F4</f>
        <v>A</v>
      </c>
      <c r="G4" s="168" t="str">
        <f>'Rel. Nov23'!G4</f>
        <v>A</v>
      </c>
      <c r="H4" s="170" t="str">
        <f>'Rel. Nov23'!H4</f>
        <v>A</v>
      </c>
      <c r="I4" s="111"/>
    </row>
    <row r="5" spans="1:9" s="31" customFormat="1" ht="14.25" customHeight="1">
      <c r="A5" s="343"/>
      <c r="B5" s="171">
        <f>'Rel. Nov23'!B5</f>
        <v>0</v>
      </c>
      <c r="C5" s="172">
        <f>'Rel. Nov23'!C5</f>
        <v>0</v>
      </c>
      <c r="D5" s="171">
        <f>'Rel. Nov23'!D5</f>
        <v>0</v>
      </c>
      <c r="E5" s="172" t="str">
        <f>'Rel. Nov23'!E5</f>
        <v>Benedito</v>
      </c>
      <c r="F5" s="171" t="str">
        <f>'Rel. Nov23'!F5</f>
        <v>Marques</v>
      </c>
      <c r="G5" s="172" t="str">
        <f>'Rel. Nov23'!G5</f>
        <v>Leonardo/Sarmento</v>
      </c>
      <c r="H5" s="173" t="str">
        <f>'Rel. Nov23'!H5</f>
        <v>Rogério</v>
      </c>
      <c r="I5" s="111"/>
    </row>
    <row r="6" spans="1:9" s="31" customFormat="1" ht="14.25" customHeight="1">
      <c r="A6" s="343"/>
      <c r="B6" s="174">
        <f>'Rel. Nov23'!B7</f>
        <v>5</v>
      </c>
      <c r="C6" s="164">
        <f>'Rel. Nov23'!C7</f>
        <v>6</v>
      </c>
      <c r="D6" s="174">
        <f>'Rel. Nov23'!D7</f>
        <v>7</v>
      </c>
      <c r="E6" s="164">
        <f>'Rel. Nov23'!E7</f>
        <v>8</v>
      </c>
      <c r="F6" s="174">
        <f>'Rel. Nov23'!F7</f>
        <v>9</v>
      </c>
      <c r="G6" s="164">
        <f>'Rel. Nov23'!G7</f>
        <v>10</v>
      </c>
      <c r="H6" s="175">
        <f>'Rel. Nov23'!H7</f>
        <v>11</v>
      </c>
      <c r="I6" s="111"/>
    </row>
    <row r="7" spans="1:9" s="31" customFormat="1" ht="14.25" customHeight="1">
      <c r="A7" s="343"/>
      <c r="B7" s="168" t="str">
        <f>'Rel. Nov23'!B8</f>
        <v>A</v>
      </c>
      <c r="C7" s="169" t="str">
        <f>'Rel. Nov23'!C8</f>
        <v>A</v>
      </c>
      <c r="D7" s="168" t="str">
        <f>'Rel. Nov23'!D8</f>
        <v>A</v>
      </c>
      <c r="E7" s="169" t="str">
        <f>'Rel. Nov23'!E8</f>
        <v>A</v>
      </c>
      <c r="F7" s="168" t="str">
        <f>'Rel. Nov23'!F8</f>
        <v>A</v>
      </c>
      <c r="G7" s="169" t="str">
        <f>'Rel. Nov23'!G8</f>
        <v>A</v>
      </c>
      <c r="H7" s="176" t="str">
        <f>'Rel. Nov23'!H8</f>
        <v>A</v>
      </c>
      <c r="I7" s="111"/>
    </row>
    <row r="8" spans="1:9" s="31" customFormat="1" ht="14.25" customHeight="1">
      <c r="A8" s="343"/>
      <c r="B8" s="168" t="str">
        <f>'Rel. Nov23'!B9</f>
        <v>Edimilson</v>
      </c>
      <c r="C8" s="177" t="str">
        <f>'Rel. Nov23'!C9</f>
        <v>Benedito</v>
      </c>
      <c r="D8" s="168" t="str">
        <f>'Rel. Nov23'!D9</f>
        <v>Marques</v>
      </c>
      <c r="E8" s="177" t="str">
        <f>'Rel. Nov23'!E9</f>
        <v>Leonardo/Sarmento</v>
      </c>
      <c r="F8" s="168" t="str">
        <f>'Rel. Nov23'!F9</f>
        <v>Rogério</v>
      </c>
      <c r="G8" s="177" t="str">
        <f>'Rel. Nov23'!G9</f>
        <v>Edimilson</v>
      </c>
      <c r="H8" s="176" t="str">
        <f>'Rel. Nov23'!H9</f>
        <v>Benedito</v>
      </c>
      <c r="I8" s="111"/>
    </row>
    <row r="9" spans="1:9" s="31" customFormat="1" ht="14.25" customHeight="1">
      <c r="A9" s="343"/>
      <c r="B9" s="164">
        <f>'Rel. Nov23'!B11</f>
        <v>12</v>
      </c>
      <c r="C9" s="174">
        <f>'Rel. Nov23'!C11</f>
        <v>13</v>
      </c>
      <c r="D9" s="164">
        <f>'Rel. Nov23'!D11</f>
        <v>14</v>
      </c>
      <c r="E9" s="174">
        <f>'Rel. Nov23'!E11</f>
        <v>15</v>
      </c>
      <c r="F9" s="164">
        <f>'Rel. Nov23'!F11</f>
        <v>16</v>
      </c>
      <c r="G9" s="174">
        <f>'Rel. Nov23'!G11</f>
        <v>17</v>
      </c>
      <c r="H9" s="166">
        <f>'Rel. Nov23'!H11</f>
        <v>18</v>
      </c>
      <c r="I9" s="111"/>
    </row>
    <row r="10" spans="1:9" s="31" customFormat="1" ht="14.25" customHeight="1">
      <c r="A10" s="343"/>
      <c r="B10" s="169" t="str">
        <f>'Rel. Nov23'!B12</f>
        <v>A</v>
      </c>
      <c r="C10" s="168" t="str">
        <f>'Rel. Nov23'!C12</f>
        <v>A</v>
      </c>
      <c r="D10" s="169" t="str">
        <f>'Rel. Nov23'!D12</f>
        <v>A</v>
      </c>
      <c r="E10" s="168" t="str">
        <f>'Rel. Nov23'!E12</f>
        <v>A</v>
      </c>
      <c r="F10" s="169" t="str">
        <f>'Rel. Nov23'!F12</f>
        <v>A</v>
      </c>
      <c r="G10" s="168" t="str">
        <f>'Rel. Nov23'!G12</f>
        <v>A</v>
      </c>
      <c r="H10" s="170" t="str">
        <f>'Rel. Nov23'!H12</f>
        <v>A</v>
      </c>
      <c r="I10" s="111"/>
    </row>
    <row r="11" spans="1:9" s="31" customFormat="1" ht="14.25" customHeight="1">
      <c r="A11" s="343"/>
      <c r="B11" s="177" t="str">
        <f>'Rel. Nov23'!B13</f>
        <v>Marques</v>
      </c>
      <c r="C11" s="168" t="str">
        <f>'Rel. Nov23'!C13</f>
        <v>Leonardo/Sarmento</v>
      </c>
      <c r="D11" s="177" t="str">
        <f>'Rel. Nov23'!D13</f>
        <v>Rogério</v>
      </c>
      <c r="E11" s="168" t="str">
        <f>'Rel. Nov23'!E13</f>
        <v>Edimilson</v>
      </c>
      <c r="F11" s="177" t="str">
        <f>'Rel. Nov23'!F13</f>
        <v>Benedito</v>
      </c>
      <c r="G11" s="168" t="str">
        <f>'Rel. Nov23'!G13</f>
        <v>Marques</v>
      </c>
      <c r="H11" s="178" t="str">
        <f>'Rel. Nov23'!H13</f>
        <v>Leonardo/Sarmento</v>
      </c>
      <c r="I11" s="111"/>
    </row>
    <row r="12" spans="1:9" s="31" customFormat="1" ht="14.25" customHeight="1">
      <c r="A12" s="343"/>
      <c r="B12" s="174">
        <f>'Rel. Nov23'!B15</f>
        <v>19</v>
      </c>
      <c r="C12" s="164">
        <f>'Rel. Nov23'!C15</f>
        <v>20</v>
      </c>
      <c r="D12" s="174">
        <f>'Rel. Nov23'!D15</f>
        <v>21</v>
      </c>
      <c r="E12" s="164">
        <f>'Rel. Nov23'!E15</f>
        <v>22</v>
      </c>
      <c r="F12" s="174">
        <f>'Rel. Nov23'!F15</f>
        <v>23</v>
      </c>
      <c r="G12" s="164">
        <f>'Rel. Nov23'!G15</f>
        <v>24</v>
      </c>
      <c r="H12" s="175">
        <f>'Rel. Nov23'!H15</f>
        <v>25</v>
      </c>
      <c r="I12" s="111"/>
    </row>
    <row r="13" spans="1:9" s="31" customFormat="1" ht="14.25" customHeight="1">
      <c r="A13" s="343"/>
      <c r="B13" s="168" t="str">
        <f>'Rel. Nov23'!B16</f>
        <v>A</v>
      </c>
      <c r="C13" s="169" t="str">
        <f>'Rel. Nov23'!C16</f>
        <v>A</v>
      </c>
      <c r="D13" s="168" t="str">
        <f>'Rel. Nov23'!D16</f>
        <v>A</v>
      </c>
      <c r="E13" s="169" t="str">
        <f>'Rel. Nov23'!E16</f>
        <v>A</v>
      </c>
      <c r="F13" s="168" t="str">
        <f>'Rel. Nov23'!F16</f>
        <v>A</v>
      </c>
      <c r="G13" s="169" t="str">
        <f>'Rel. Nov23'!G16</f>
        <v>A</v>
      </c>
      <c r="H13" s="176" t="str">
        <f>'Rel. Nov23'!H16</f>
        <v/>
      </c>
      <c r="I13" s="111"/>
    </row>
    <row r="14" spans="1:9" s="31" customFormat="1" ht="14.25" customHeight="1">
      <c r="A14" s="343"/>
      <c r="B14" s="168" t="str">
        <f>'Rel. Nov23'!B17</f>
        <v>Rogério</v>
      </c>
      <c r="C14" s="177" t="str">
        <f>'Rel. Nov23'!C17</f>
        <v>Edimilson</v>
      </c>
      <c r="D14" s="168" t="str">
        <f>'Rel. Nov23'!D17</f>
        <v>Benedito</v>
      </c>
      <c r="E14" s="177" t="str">
        <f>'Rel. Nov23'!E17</f>
        <v>Marques</v>
      </c>
      <c r="F14" s="168" t="str">
        <f>'Rel. Nov23'!F17</f>
        <v>Leonardo/Sarmento</v>
      </c>
      <c r="G14" s="177" t="str">
        <f>'Rel. Nov23'!G17</f>
        <v>Rogério</v>
      </c>
      <c r="H14" s="176" t="str">
        <f>'Rel. Nov23'!H17</f>
        <v>Edimilson</v>
      </c>
      <c r="I14" s="111"/>
    </row>
    <row r="15" spans="1:9" s="31" customFormat="1" ht="14.25" customHeight="1">
      <c r="A15" s="343"/>
      <c r="B15" s="164">
        <f>'Rel. Nov23'!B19</f>
        <v>26</v>
      </c>
      <c r="C15" s="174">
        <f>'Rel. Nov23'!C19</f>
        <v>27</v>
      </c>
      <c r="D15" s="164">
        <f>'Rel. Nov23'!D19</f>
        <v>28</v>
      </c>
      <c r="E15" s="174">
        <f>'Rel. Nov23'!E19</f>
        <v>29</v>
      </c>
      <c r="F15" s="164">
        <f>'Rel. Nov23'!F19</f>
        <v>30</v>
      </c>
      <c r="G15" s="174">
        <f>'Rel. Nov23'!G19</f>
        <v>0</v>
      </c>
      <c r="H15" s="166">
        <f>'Rel. Nov23'!H19</f>
        <v>0</v>
      </c>
      <c r="I15" s="111"/>
    </row>
    <row r="16" spans="1:9" s="31" customFormat="1" ht="14.25" customHeight="1">
      <c r="A16" s="343"/>
      <c r="B16" s="169" t="str">
        <f>'Rel. Nov23'!B20</f>
        <v>A</v>
      </c>
      <c r="C16" s="168" t="str">
        <f>'Rel. Nov23'!C20</f>
        <v>A</v>
      </c>
      <c r="D16" s="169" t="str">
        <f>'Rel. Nov23'!D20</f>
        <v>A</v>
      </c>
      <c r="E16" s="168" t="str">
        <f>'Rel. Nov23'!E20</f>
        <v>A</v>
      </c>
      <c r="F16" s="169" t="str">
        <f>'Rel. Nov23'!F20</f>
        <v>A</v>
      </c>
      <c r="G16" s="168">
        <f>'Rel. Nov23'!G20</f>
        <v>0</v>
      </c>
      <c r="H16" s="170">
        <f>'Rel. Nov23'!H20</f>
        <v>0</v>
      </c>
      <c r="I16" s="111"/>
    </row>
    <row r="17" spans="1:9" s="31" customFormat="1" ht="14.25" customHeight="1">
      <c r="A17" s="343"/>
      <c r="B17" s="177" t="str">
        <f>'Rel. Nov23'!B21</f>
        <v>Benedito</v>
      </c>
      <c r="C17" s="168" t="str">
        <f>'Rel. Nov23'!C21</f>
        <v>Marques</v>
      </c>
      <c r="D17" s="171" t="str">
        <f>'Rel. Nov23'!D21</f>
        <v>Leonardo/Sarmento</v>
      </c>
      <c r="E17" s="168" t="str">
        <f>'Rel. Nov23'!E21</f>
        <v>Rogério</v>
      </c>
      <c r="F17" s="177" t="str">
        <f>'Rel. Nov23'!F21</f>
        <v>Edimilson</v>
      </c>
      <c r="G17" s="168">
        <f>'Rel. Nov23'!G21</f>
        <v>0</v>
      </c>
      <c r="H17" s="178">
        <f>'Rel. Nov23'!H21</f>
        <v>0</v>
      </c>
      <c r="I17" s="111"/>
    </row>
    <row r="18" spans="1:9" s="31" customFormat="1" ht="14.25" customHeight="1">
      <c r="A18" s="343"/>
      <c r="B18" s="190">
        <f>'Rel. Nov23'!B23</f>
        <v>0</v>
      </c>
      <c r="C18" s="180">
        <f>'Rel. Nov23'!C23</f>
        <v>0</v>
      </c>
      <c r="D18" s="179">
        <f>'Rel. Jan23'!D23</f>
        <v>0</v>
      </c>
      <c r="E18" s="180">
        <f>'Rel. Nov23'!E23</f>
        <v>0</v>
      </c>
      <c r="F18" s="179">
        <f>'Rel. Nov23'!F23</f>
        <v>0</v>
      </c>
      <c r="G18" s="180">
        <f>'Rel. Nov23'!G23</f>
        <v>0</v>
      </c>
      <c r="H18" s="181">
        <f>'Rel. Nov23'!H23</f>
        <v>0</v>
      </c>
      <c r="I18" s="111"/>
    </row>
    <row r="19" spans="1:9" s="31" customFormat="1" ht="14.25" customHeight="1">
      <c r="A19" s="343"/>
      <c r="B19" s="182">
        <f>'Rel. Nov23'!B24</f>
        <v>0</v>
      </c>
      <c r="C19" s="183">
        <f>'Rel. Nov23'!C24</f>
        <v>0</v>
      </c>
      <c r="D19" s="182">
        <f>'Rel. Nov23'!D24</f>
        <v>0</v>
      </c>
      <c r="E19" s="183">
        <f>'Rel. Nov23'!E24</f>
        <v>0</v>
      </c>
      <c r="F19" s="182">
        <f>'Rel. Nov23'!F24</f>
        <v>0</v>
      </c>
      <c r="G19" s="183">
        <f>'Rel. Nov23'!G24</f>
        <v>0</v>
      </c>
      <c r="H19" s="184">
        <f>'Rel. Nov23'!H24</f>
        <v>0</v>
      </c>
      <c r="I19" s="111"/>
    </row>
    <row r="20" spans="1:9" s="31" customFormat="1" ht="14.25" customHeight="1">
      <c r="A20" s="344"/>
      <c r="B20" s="185">
        <f>'Rel. Nov23'!B25</f>
        <v>0</v>
      </c>
      <c r="C20" s="186">
        <f>'Rel. Nov23'!C25</f>
        <v>0</v>
      </c>
      <c r="D20" s="185">
        <f>'Rel. Nov23'!D25</f>
        <v>0</v>
      </c>
      <c r="E20" s="186">
        <f>'Rel. Nov23'!E25</f>
        <v>0</v>
      </c>
      <c r="F20" s="185">
        <f>'Rel. Nov23'!F25</f>
        <v>0</v>
      </c>
      <c r="G20" s="186">
        <f>'Rel. Nov23'!G25</f>
        <v>0</v>
      </c>
      <c r="H20" s="187">
        <f>'Rel. Nov23'!H25</f>
        <v>0</v>
      </c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</sheetData>
  <mergeCells count="2">
    <mergeCell ref="G1:H1"/>
    <mergeCell ref="A2:A20"/>
  </mergeCells>
  <conditionalFormatting sqref="B3:H3">
    <cfRule type="cellIs" dxfId="62" priority="3" operator="equal">
      <formula>#REF!</formula>
    </cfRule>
  </conditionalFormatting>
  <conditionalFormatting sqref="B6:H7">
    <cfRule type="cellIs" dxfId="61" priority="5" operator="equal">
      <formula>#REF!</formula>
    </cfRule>
  </conditionalFormatting>
  <conditionalFormatting sqref="B9:H10">
    <cfRule type="cellIs" dxfId="60" priority="7" operator="equal">
      <formula>#REF!</formula>
    </cfRule>
  </conditionalFormatting>
  <conditionalFormatting sqref="B12:H13">
    <cfRule type="cellIs" dxfId="59" priority="9" operator="equal">
      <formula>#REF!</formula>
    </cfRule>
  </conditionalFormatting>
  <conditionalFormatting sqref="B15:H16">
    <cfRule type="cellIs" dxfId="58" priority="11" operator="equal">
      <formula>#REF!</formula>
    </cfRule>
  </conditionalFormatting>
  <conditionalFormatting sqref="B18:H19">
    <cfRule type="cellIs" dxfId="57" priority="13" operator="equal">
      <formula>#REF!</formula>
    </cfRule>
  </conditionalFormatting>
  <conditionalFormatting sqref="B3:B5 D3:D5 F3:F5 H3:H6 G6:G8 E6:E8 C6:C8 B9:B11 D9:D11 F9:F11 H9:H11 G12:G14 E12:E14 C12:C14 B15:B17 D15:D17 F15:F17 H15:H17 G18:G20 E18:E20 C18:C20">
    <cfRule type="cellIs" dxfId="56" priority="2" operator="equal">
      <formula>0</formula>
    </cfRule>
  </conditionalFormatting>
  <conditionalFormatting sqref="G3:G5 E3:E5 C3:C5 B6:B8 D6:D8 F6:F8 H6:H8 G9:G11 E9:E11 C9:C11 B12:B14 D12:D14 F12:F14 H12:H14 G15:G17 E15:E17 C15:C17 B18:B20 D18:D20 F18:F20 H18:H20">
    <cfRule type="cellIs" dxfId="55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-0.249977111117893"/>
    <pageSetUpPr fitToPage="1"/>
  </sheetPr>
  <dimension ref="A1:AD42"/>
  <sheetViews>
    <sheetView showGridLines="0" view="pageBreakPreview" topLeftCell="D1" zoomScale="89" zoomScaleSheetLayoutView="89" workbookViewId="0">
      <selection activeCell="O68" sqref="O68"/>
    </sheetView>
  </sheetViews>
  <sheetFormatPr defaultColWidth="9.140625" defaultRowHeight="15"/>
  <cols>
    <col min="1" max="1" width="5" style="3" bestFit="1" customWidth="1"/>
    <col min="2" max="2" width="12.5703125" style="40" customWidth="1"/>
    <col min="3" max="8" width="12.5703125" style="41" customWidth="1"/>
    <col min="9" max="9" width="5" style="24" customWidth="1"/>
    <col min="10" max="10" width="5.28515625" style="25" customWidth="1"/>
    <col min="11" max="11" width="18.140625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9.140625" style="10" customWidth="1"/>
    <col min="29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2" t="s">
        <v>25</v>
      </c>
      <c r="AC1" s="159" t="s">
        <v>12</v>
      </c>
      <c r="AD1" s="12"/>
    </row>
    <row r="2" spans="1:30" s="15" customFormat="1" ht="16.5" customHeight="1">
      <c r="A2" s="364" t="s">
        <v>47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2" t="s">
        <v>35</v>
      </c>
      <c r="AC2" s="161" t="s">
        <v>19</v>
      </c>
      <c r="AD2" s="161"/>
    </row>
    <row r="3" spans="1:30" ht="13.5" customHeight="1">
      <c r="A3" s="365"/>
      <c r="B3" s="33"/>
      <c r="C3" s="34"/>
      <c r="D3" s="33"/>
      <c r="E3" s="34">
        <v>1</v>
      </c>
      <c r="F3" s="33">
        <v>2</v>
      </c>
      <c r="G3" s="34">
        <v>3</v>
      </c>
      <c r="H3" s="95">
        <v>4</v>
      </c>
      <c r="I3" s="16"/>
      <c r="J3" s="90">
        <v>1</v>
      </c>
      <c r="K3" s="71" t="s">
        <v>11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2" t="s">
        <v>11</v>
      </c>
      <c r="AC3" s="10"/>
      <c r="AD3" s="10"/>
    </row>
    <row r="4" spans="1:30" ht="13.5" customHeight="1">
      <c r="A4" s="365"/>
      <c r="B4" s="35"/>
      <c r="C4" s="36"/>
      <c r="D4" s="96"/>
      <c r="E4" s="36" t="str">
        <f>IF(E5="","","A")</f>
        <v>A</v>
      </c>
      <c r="F4" s="96" t="str">
        <f>IF(F5="","","A")</f>
        <v>A</v>
      </c>
      <c r="G4" s="36" t="str">
        <f>IF(G5="","","A")</f>
        <v>A</v>
      </c>
      <c r="H4" s="96" t="str">
        <f>IF(H5="","","A")</f>
        <v>A</v>
      </c>
      <c r="I4" s="16"/>
      <c r="J4" s="92">
        <v>2</v>
      </c>
      <c r="K4" s="72" t="s">
        <v>20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2" t="s">
        <v>20</v>
      </c>
      <c r="AC4" s="10"/>
      <c r="AD4" s="10"/>
    </row>
    <row r="5" spans="1:30" ht="13.5" customHeight="1">
      <c r="A5" s="365"/>
      <c r="B5" s="45">
        <f t="shared" ref="B5:C5" si="0">IF(B3&gt;0,VLOOKUP(B3,reljan,2,0),0)</f>
        <v>0</v>
      </c>
      <c r="C5" s="52">
        <f t="shared" si="0"/>
        <v>0</v>
      </c>
      <c r="D5" s="45">
        <f>IF(D3&gt;0,VLOOKUP(D3,reljan,2,0),0)</f>
        <v>0</v>
      </c>
      <c r="E5" s="52" t="str">
        <f>IF(E3&gt;0,VLOOKUP(E3,reljan,2,0),0)</f>
        <v>Benedito</v>
      </c>
      <c r="F5" s="45" t="str">
        <f>IF(F3&gt;0,VLOOKUP(F3,reljan,2,0),0)</f>
        <v>Marques</v>
      </c>
      <c r="G5" s="52" t="str">
        <f>IF(G3&gt;0,VLOOKUP(G3,reljan,2,0),0)</f>
        <v>Leonardo/Sarmento</v>
      </c>
      <c r="H5" s="129" t="str">
        <f>IF(H3&gt;0,VLOOKUP(H3,reljan,2,0),0)</f>
        <v>Rogério</v>
      </c>
      <c r="I5" s="16"/>
      <c r="J5" s="90">
        <v>3</v>
      </c>
      <c r="K5" s="71" t="s">
        <v>43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2" t="s">
        <v>43</v>
      </c>
      <c r="AC5" s="10"/>
      <c r="AD5" s="10"/>
    </row>
    <row r="6" spans="1:30" ht="13.5" customHeight="1">
      <c r="A6" s="365"/>
      <c r="B6" s="48">
        <f t="shared" ref="B6:G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>
        <f t="shared" si="1"/>
        <v>0</v>
      </c>
      <c r="H6" s="130">
        <f>IF(H3&gt;0,VLOOKUP(H3,reljan,3,0),0)</f>
        <v>0</v>
      </c>
      <c r="I6" s="16"/>
      <c r="J6" s="92">
        <v>4</v>
      </c>
      <c r="K6" s="72" t="s">
        <v>25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3" t="s">
        <v>28</v>
      </c>
      <c r="AC6" s="10"/>
      <c r="AD6" s="10"/>
    </row>
    <row r="7" spans="1:30" ht="13.5" customHeight="1">
      <c r="A7" s="365"/>
      <c r="B7" s="34">
        <v>5</v>
      </c>
      <c r="C7" s="33">
        <v>6</v>
      </c>
      <c r="D7" s="34">
        <v>7</v>
      </c>
      <c r="E7" s="33">
        <v>8</v>
      </c>
      <c r="F7" s="34">
        <v>9</v>
      </c>
      <c r="G7" s="33">
        <v>10</v>
      </c>
      <c r="H7" s="97">
        <v>11</v>
      </c>
      <c r="I7" s="16"/>
      <c r="J7" s="90">
        <v>5</v>
      </c>
      <c r="K7" s="71" t="s">
        <v>35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32"/>
    </row>
    <row r="8" spans="1:30" ht="13.5" customHeight="1">
      <c r="A8" s="365"/>
      <c r="B8" s="37" t="str">
        <f>IF(B9="","","A")</f>
        <v>A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tr">
        <f>IF(H9="","","A")</f>
        <v>A</v>
      </c>
      <c r="I8" s="16"/>
      <c r="J8" s="92">
        <v>6</v>
      </c>
      <c r="K8" s="72" t="s">
        <v>11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32"/>
    </row>
    <row r="9" spans="1:30" ht="13.5" customHeight="1">
      <c r="A9" s="365"/>
      <c r="B9" s="47" t="str">
        <f>IF(B7&gt;0,VLOOKUP(B7,reljan,2,0),0)</f>
        <v>Edimilson</v>
      </c>
      <c r="C9" s="45" t="str">
        <f t="shared" ref="C9:G9" si="2">IF(C7&gt;0,VLOOKUP(C7,reljan,2,0),0)</f>
        <v>Benedito</v>
      </c>
      <c r="D9" s="52" t="str">
        <f t="shared" si="2"/>
        <v>Marques</v>
      </c>
      <c r="E9" s="45" t="str">
        <f t="shared" si="2"/>
        <v>Leonardo/Sarmento</v>
      </c>
      <c r="F9" s="52" t="str">
        <f t="shared" si="2"/>
        <v>Rogério</v>
      </c>
      <c r="G9" s="45" t="str">
        <f t="shared" si="2"/>
        <v>Edimilson</v>
      </c>
      <c r="H9" s="131" t="str">
        <f>IF(H7&gt;0,VLOOKUP(H7,reljan,2,0),0)</f>
        <v>Benedito</v>
      </c>
      <c r="I9" s="16"/>
      <c r="J9" s="90">
        <v>7</v>
      </c>
      <c r="K9" s="71" t="s">
        <v>20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32"/>
    </row>
    <row r="10" spans="1:30" ht="13.5" customHeight="1">
      <c r="A10" s="365"/>
      <c r="B10" s="132">
        <f t="shared" ref="B10:H10" si="3">IF(B7&gt;0,VLOOKUP(B7,reljan,3,0),0)</f>
        <v>0</v>
      </c>
      <c r="C10" s="48">
        <f t="shared" si="3"/>
        <v>0</v>
      </c>
      <c r="D10" s="49">
        <f t="shared" si="3"/>
        <v>0</v>
      </c>
      <c r="E10" s="48">
        <f t="shared" si="3"/>
        <v>0</v>
      </c>
      <c r="F10" s="49">
        <f t="shared" si="3"/>
        <v>0</v>
      </c>
      <c r="G10" s="48">
        <f t="shared" si="3"/>
        <v>0</v>
      </c>
      <c r="H10" s="133">
        <f t="shared" si="3"/>
        <v>0</v>
      </c>
      <c r="I10" s="16"/>
      <c r="J10" s="92">
        <v>8</v>
      </c>
      <c r="K10" s="72" t="s">
        <v>43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32"/>
    </row>
    <row r="11" spans="1:30" ht="13.5" customHeight="1">
      <c r="A11" s="365"/>
      <c r="B11" s="33">
        <v>12</v>
      </c>
      <c r="C11" s="38">
        <v>13</v>
      </c>
      <c r="D11" s="33">
        <v>14</v>
      </c>
      <c r="E11" s="38">
        <v>15</v>
      </c>
      <c r="F11" s="33">
        <v>16</v>
      </c>
      <c r="G11" s="38">
        <v>17</v>
      </c>
      <c r="H11" s="95">
        <v>18</v>
      </c>
      <c r="I11" s="16"/>
      <c r="J11" s="90">
        <v>9</v>
      </c>
      <c r="K11" s="71" t="s">
        <v>25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3">
        <v>42887</v>
      </c>
    </row>
    <row r="12" spans="1:30" ht="13.5" customHeight="1">
      <c r="A12" s="365"/>
      <c r="B12" s="35" t="str">
        <f>IF(B13="","","A")</f>
        <v>A</v>
      </c>
      <c r="C12" s="39" t="s">
        <v>9</v>
      </c>
      <c r="D12" s="35" t="s">
        <v>9</v>
      </c>
      <c r="E12" s="39" t="s">
        <v>9</v>
      </c>
      <c r="F12" s="35" t="s">
        <v>9</v>
      </c>
      <c r="G12" s="39" t="s">
        <v>9</v>
      </c>
      <c r="H12" s="96" t="str">
        <f>IF(H13="","","A")</f>
        <v>A</v>
      </c>
      <c r="I12" s="16"/>
      <c r="J12" s="92">
        <v>10</v>
      </c>
      <c r="K12" s="72" t="s">
        <v>35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3"/>
    </row>
    <row r="13" spans="1:30" ht="13.5" customHeight="1">
      <c r="A13" s="365"/>
      <c r="B13" s="45" t="str">
        <f>IF(B11&gt;0,VLOOKUP(B11,reljan,2,0),0)</f>
        <v>Marques</v>
      </c>
      <c r="C13" s="46" t="str">
        <f t="shared" ref="C13:G13" si="4">IF(C11&gt;0,VLOOKUP(C11,reljan,2,0),0)</f>
        <v>Leonardo/Sarmento</v>
      </c>
      <c r="D13" s="45" t="str">
        <f t="shared" si="4"/>
        <v>Rogério</v>
      </c>
      <c r="E13" s="46" t="str">
        <f t="shared" si="4"/>
        <v>Edimilson</v>
      </c>
      <c r="F13" s="45" t="str">
        <f t="shared" si="4"/>
        <v>Benedito</v>
      </c>
      <c r="G13" s="46" t="str">
        <f t="shared" si="4"/>
        <v>Marques</v>
      </c>
      <c r="H13" s="129" t="str">
        <f>IF(H11&gt;0,VLOOKUP(H11,reljan,2,0),0)</f>
        <v>Leonardo/Sarmento</v>
      </c>
      <c r="I13" s="16"/>
      <c r="J13" s="90">
        <v>11</v>
      </c>
      <c r="K13" s="71" t="s">
        <v>11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3"/>
    </row>
    <row r="14" spans="1:30" ht="13.5" customHeight="1">
      <c r="A14" s="365"/>
      <c r="B14" s="51">
        <f t="shared" ref="B14:H14" si="5">IF(B11&gt;0,VLOOKUP(B11,reljan,3,0),0)</f>
        <v>0</v>
      </c>
      <c r="C14" s="50">
        <f t="shared" si="5"/>
        <v>0</v>
      </c>
      <c r="D14" s="51">
        <f t="shared" si="5"/>
        <v>0</v>
      </c>
      <c r="E14" s="50">
        <f t="shared" si="5"/>
        <v>0</v>
      </c>
      <c r="F14" s="51">
        <f t="shared" si="5"/>
        <v>0</v>
      </c>
      <c r="G14" s="50">
        <f t="shared" si="5"/>
        <v>0</v>
      </c>
      <c r="H14" s="134">
        <f t="shared" si="5"/>
        <v>0</v>
      </c>
      <c r="I14" s="16"/>
      <c r="J14" s="92">
        <v>12</v>
      </c>
      <c r="K14" s="72" t="s">
        <v>20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3">
        <v>42917</v>
      </c>
    </row>
    <row r="15" spans="1:30" ht="13.5" customHeight="1">
      <c r="A15" s="365"/>
      <c r="B15" s="34">
        <v>19</v>
      </c>
      <c r="C15" s="33">
        <v>20</v>
      </c>
      <c r="D15" s="34">
        <v>21</v>
      </c>
      <c r="E15" s="33">
        <v>22</v>
      </c>
      <c r="F15" s="34">
        <v>23</v>
      </c>
      <c r="G15" s="33">
        <v>24</v>
      </c>
      <c r="H15" s="97">
        <v>25</v>
      </c>
      <c r="I15" s="16"/>
      <c r="J15" s="90">
        <v>13</v>
      </c>
      <c r="K15" s="71" t="s">
        <v>43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3">
        <v>42948</v>
      </c>
    </row>
    <row r="16" spans="1:30" ht="13.5" customHeight="1">
      <c r="A16" s="365"/>
      <c r="B16" s="37" t="str">
        <f>IF(B17="","","A")</f>
        <v>A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tr">
        <f>IF('Rel. Dez23'!F5="","","A")</f>
        <v/>
      </c>
      <c r="I16" s="16"/>
      <c r="J16" s="92">
        <v>14</v>
      </c>
      <c r="K16" s="72" t="s">
        <v>25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3"/>
    </row>
    <row r="17" spans="1:28" ht="13.5" customHeight="1">
      <c r="A17" s="365"/>
      <c r="B17" s="47" t="str">
        <f>IF(B15&gt;0,VLOOKUP(B15,reljan,2,0),0)</f>
        <v>Rogério</v>
      </c>
      <c r="C17" s="45" t="str">
        <f t="shared" ref="C17:G17" si="6">IF(C15&gt;0,VLOOKUP(C15,reljan,2,0),0)</f>
        <v>Edimilson</v>
      </c>
      <c r="D17" s="52" t="str">
        <f t="shared" si="6"/>
        <v>Benedito</v>
      </c>
      <c r="E17" s="45" t="str">
        <f t="shared" si="6"/>
        <v>Marques</v>
      </c>
      <c r="F17" s="52" t="str">
        <f t="shared" si="6"/>
        <v>Leonardo/Sarmento</v>
      </c>
      <c r="G17" s="45" t="str">
        <f t="shared" si="6"/>
        <v>Rogério</v>
      </c>
      <c r="H17" s="131" t="str">
        <f>IF(H15&gt;0,VLOOKUP(H15,reljan,2,0),0)</f>
        <v>Edimilson</v>
      </c>
      <c r="I17" s="16"/>
      <c r="J17" s="90">
        <v>15</v>
      </c>
      <c r="K17" s="71" t="s">
        <v>35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3"/>
    </row>
    <row r="18" spans="1:28" ht="13.5" customHeight="1">
      <c r="A18" s="365"/>
      <c r="B18" s="132">
        <f t="shared" ref="B18:H18" si="7">IF(B15&gt;0,VLOOKUP(B15,reljan,3,0),0)</f>
        <v>0</v>
      </c>
      <c r="C18" s="48">
        <f t="shared" si="7"/>
        <v>0</v>
      </c>
      <c r="D18" s="49">
        <f t="shared" si="7"/>
        <v>0</v>
      </c>
      <c r="E18" s="48">
        <f t="shared" si="7"/>
        <v>0</v>
      </c>
      <c r="F18" s="49">
        <f t="shared" si="7"/>
        <v>0</v>
      </c>
      <c r="G18" s="48">
        <f t="shared" si="7"/>
        <v>0</v>
      </c>
      <c r="H18" s="133">
        <f t="shared" si="7"/>
        <v>0</v>
      </c>
      <c r="I18" s="18"/>
      <c r="J18" s="92">
        <v>16</v>
      </c>
      <c r="K18" s="72" t="s">
        <v>11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3">
        <v>42979</v>
      </c>
    </row>
    <row r="19" spans="1:28" ht="13.5" customHeight="1">
      <c r="A19" s="365"/>
      <c r="B19" s="33">
        <v>26</v>
      </c>
      <c r="C19" s="38">
        <v>27</v>
      </c>
      <c r="D19" s="33">
        <v>28</v>
      </c>
      <c r="E19" s="38">
        <v>29</v>
      </c>
      <c r="F19" s="33">
        <v>30</v>
      </c>
      <c r="G19" s="38"/>
      <c r="H19" s="95"/>
      <c r="I19" s="83"/>
      <c r="J19" s="90">
        <v>17</v>
      </c>
      <c r="K19" s="71" t="s">
        <v>20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3">
        <v>43009</v>
      </c>
    </row>
    <row r="20" spans="1:28" ht="13.5" customHeight="1">
      <c r="A20" s="365"/>
      <c r="B20" s="35" t="str">
        <f>IF(B21="","","A")</f>
        <v>A</v>
      </c>
      <c r="C20" s="39" t="s">
        <v>9</v>
      </c>
      <c r="D20" s="35" t="s">
        <v>9</v>
      </c>
      <c r="E20" s="39" t="s">
        <v>9</v>
      </c>
      <c r="F20" s="35" t="str">
        <f>IF(F21="","","A")</f>
        <v>A</v>
      </c>
      <c r="G20" s="39"/>
      <c r="H20" s="96"/>
      <c r="I20" s="83"/>
      <c r="J20" s="92">
        <v>18</v>
      </c>
      <c r="K20" s="72" t="s">
        <v>43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3"/>
    </row>
    <row r="21" spans="1:28" ht="13.5" customHeight="1">
      <c r="A21" s="365"/>
      <c r="B21" s="45" t="str">
        <f>IF(B19&gt;0,VLOOKUP(B19,reljan,2,0),0)</f>
        <v>Benedito</v>
      </c>
      <c r="C21" s="46" t="str">
        <f t="shared" ref="C21:H21" si="8">IF(C19&gt;0,VLOOKUP(C19,reljan,2,0),0)</f>
        <v>Marques</v>
      </c>
      <c r="D21" s="45" t="str">
        <f>IF(D19&gt;0,VLOOKUP(D19,reljan,2,0),0)</f>
        <v>Leonardo/Sarmento</v>
      </c>
      <c r="E21" s="46" t="str">
        <f t="shared" si="8"/>
        <v>Rogério</v>
      </c>
      <c r="F21" s="45" t="str">
        <f>IF(F19&gt;0,VLOOKUP(F19,reljan,2,0),0)</f>
        <v>Edimilson</v>
      </c>
      <c r="G21" s="46">
        <f t="shared" si="8"/>
        <v>0</v>
      </c>
      <c r="H21" s="129">
        <f t="shared" si="8"/>
        <v>0</v>
      </c>
      <c r="I21" s="83"/>
      <c r="J21" s="90">
        <v>19</v>
      </c>
      <c r="K21" s="71" t="s">
        <v>25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3"/>
    </row>
    <row r="22" spans="1:28" ht="13.5" customHeight="1">
      <c r="A22" s="365"/>
      <c r="B22" s="135">
        <f>IF(B19&gt;0,VLOOKUP(B19,reljan,3,0),0)</f>
        <v>0</v>
      </c>
      <c r="C22" s="136">
        <f>IF(C19&gt;0,VLOOKUP(C19,reljan,3,0),0)</f>
        <v>0</v>
      </c>
      <c r="D22" s="135">
        <f>IF(D19&gt;0,VLOOKUP(D19,reljan,3,0),0)</f>
        <v>0</v>
      </c>
      <c r="E22" s="136"/>
      <c r="F22" s="135"/>
      <c r="G22" s="136"/>
      <c r="H22" s="137"/>
      <c r="I22" s="83"/>
      <c r="J22" s="92">
        <v>20</v>
      </c>
      <c r="K22" s="72" t="s">
        <v>35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3">
        <v>43040</v>
      </c>
    </row>
    <row r="23" spans="1:28" s="20" customFormat="1" ht="12.75" customHeight="1">
      <c r="A23" s="365"/>
      <c r="B23" s="143"/>
      <c r="C23" s="144"/>
      <c r="D23" s="143"/>
      <c r="E23" s="144"/>
      <c r="F23" s="143"/>
      <c r="G23" s="144"/>
      <c r="H23" s="145"/>
      <c r="I23" s="84"/>
      <c r="J23" s="90">
        <v>21</v>
      </c>
      <c r="K23" s="71" t="s">
        <v>11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19">
        <v>43070</v>
      </c>
    </row>
    <row r="24" spans="1:28" s="20" customFormat="1" ht="13.5" customHeight="1">
      <c r="A24" s="365"/>
      <c r="B24" s="42"/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20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19"/>
    </row>
    <row r="25" spans="1:28" s="20" customFormat="1" ht="13.5" customHeight="1">
      <c r="A25" s="365"/>
      <c r="B25" s="53"/>
      <c r="C25" s="45"/>
      <c r="D25" s="53"/>
      <c r="E25" s="45"/>
      <c r="F25" s="53"/>
      <c r="G25" s="45"/>
      <c r="H25" s="163"/>
      <c r="I25" s="84"/>
      <c r="J25" s="90">
        <v>23</v>
      </c>
      <c r="K25" s="71" t="s">
        <v>43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19"/>
    </row>
    <row r="26" spans="1:28" ht="13.5" customHeight="1" thickBot="1">
      <c r="A26" s="366"/>
      <c r="B26" s="193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25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3"/>
    </row>
    <row r="27" spans="1:28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35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54"/>
    </row>
    <row r="28" spans="1:28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11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3"/>
    </row>
    <row r="29" spans="1:28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20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3"/>
    </row>
    <row r="30" spans="1:28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43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3"/>
    </row>
    <row r="31" spans="1:28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25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3"/>
    </row>
    <row r="32" spans="1:28" s="20" customFormat="1" ht="15.75" customHeight="1" thickBot="1">
      <c r="A32" s="362" t="s">
        <v>30</v>
      </c>
      <c r="B32" s="363"/>
      <c r="C32" s="363"/>
      <c r="D32" s="349">
        <f>COUNTIF(B3:H26,"A")+COUNTIF(B3:H26,"B")+COUNTIF(B3:H26,"C")</f>
        <v>29</v>
      </c>
      <c r="E32" s="69"/>
      <c r="H32" s="79"/>
      <c r="I32" s="84"/>
      <c r="J32" s="153">
        <v>30</v>
      </c>
      <c r="K32" s="154" t="s">
        <v>35</v>
      </c>
      <c r="L32" s="155"/>
      <c r="M32" s="156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3"/>
    </row>
    <row r="33" spans="1:28" s="20" customFormat="1" ht="15.75" customHeight="1">
      <c r="A33" s="362"/>
      <c r="B33" s="363"/>
      <c r="C33" s="363"/>
      <c r="D33" s="350"/>
      <c r="E33" s="69"/>
      <c r="H33" s="79"/>
      <c r="I33" s="84"/>
      <c r="J33" s="188"/>
      <c r="K33" s="188"/>
      <c r="L33" s="189"/>
      <c r="M33" s="18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3"/>
    </row>
    <row r="34" spans="1:28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3"/>
    </row>
    <row r="35" spans="1:28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K35" s="281"/>
      <c r="L35" s="380"/>
      <c r="M35" s="380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3"/>
    </row>
    <row r="36" spans="1:28" s="20" customFormat="1" ht="15.75" customHeight="1">
      <c r="A36" s="373"/>
      <c r="B36" s="374"/>
      <c r="C36" s="374"/>
      <c r="D36" s="368"/>
      <c r="E36" s="69"/>
      <c r="I36" s="8"/>
      <c r="L36" s="381"/>
      <c r="M36" s="382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3"/>
    </row>
    <row r="37" spans="1:28" s="20" customFormat="1" ht="18.75" customHeight="1">
      <c r="A37" s="373"/>
      <c r="B37" s="374"/>
      <c r="C37" s="374"/>
      <c r="D37" s="369"/>
      <c r="E37" s="69"/>
      <c r="I37" s="101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3"/>
    </row>
    <row r="38" spans="1:28" s="20" customFormat="1" ht="18" customHeight="1">
      <c r="A38" s="375" t="s">
        <v>32</v>
      </c>
      <c r="B38" s="376"/>
      <c r="C38" s="376"/>
      <c r="D38" s="370">
        <f>D32-D35</f>
        <v>29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3"/>
    </row>
    <row r="39" spans="1:28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3"/>
    </row>
    <row r="40" spans="1:28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3"/>
    </row>
    <row r="41" spans="1:28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3"/>
    </row>
    <row r="42" spans="1:28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3"/>
    </row>
  </sheetData>
  <mergeCells count="11">
    <mergeCell ref="A2:A26"/>
    <mergeCell ref="A29:D31"/>
    <mergeCell ref="A32:C34"/>
    <mergeCell ref="D32:D34"/>
    <mergeCell ref="A35:C37"/>
    <mergeCell ref="D35:D37"/>
    <mergeCell ref="L35:M35"/>
    <mergeCell ref="L36:M36"/>
    <mergeCell ref="A38:C40"/>
    <mergeCell ref="D38:D40"/>
    <mergeCell ref="J41:K41"/>
  </mergeCells>
  <conditionalFormatting sqref="C5:C6 E5:E6 G5:G6 H9:H10 F9:F10 D9:D10 B9:B10 C13:C14 E13:E14 G13:G14 H17:H18 F17:F18 D17:D18 B17:B18 C21:C22 E21:E22 G21:G22">
    <cfRule type="cellIs" dxfId="54" priority="25" operator="equal">
      <formula>0</formula>
    </cfRule>
  </conditionalFormatting>
  <conditionalFormatting sqref="B5:B6 D5:D6 F5:F6 H5:H6 E9:E10 C9:C10 B13:B14 D13:D14 F13:F14 H13:H14 G17:G18 E17:E18 C17:C18 B21:B22 F21:F22 G9:G10">
    <cfRule type="cellIs" dxfId="53" priority="24" operator="equal">
      <formula>0</formula>
    </cfRule>
  </conditionalFormatting>
  <conditionalFormatting sqref="B6:H6 B10:H10 B14:H14 B18:H18 B22:C22 E22:G22">
    <cfRule type="beginsWith" dxfId="52" priority="22" operator="beginsWith" text="Realizada">
      <formula>LEFT(B6,LEN("Realizada"))="Realizada"</formula>
    </cfRule>
    <cfRule type="beginsWith" dxfId="51" priority="23" operator="beginsWith" text="Não">
      <formula>LEFT(B6,LEN("Não"))="Não"</formula>
    </cfRule>
  </conditionalFormatting>
  <conditionalFormatting sqref="L3:L4">
    <cfRule type="cellIs" dxfId="50" priority="21" operator="equal">
      <formula>0</formula>
    </cfRule>
  </conditionalFormatting>
  <conditionalFormatting sqref="L3:L4">
    <cfRule type="beginsWith" dxfId="49" priority="19" operator="beginsWith" text="Realizada">
      <formula>LEFT(L3,LEN("Realizada"))="Realizada"</formula>
    </cfRule>
    <cfRule type="beginsWith" dxfId="48" priority="20" operator="beginsWith" text="Não">
      <formula>LEFT(L3,LEN("Não"))="Não"</formula>
    </cfRule>
  </conditionalFormatting>
  <conditionalFormatting sqref="H21:H22">
    <cfRule type="cellIs" dxfId="47" priority="18" operator="equal">
      <formula>0</formula>
    </cfRule>
  </conditionalFormatting>
  <conditionalFormatting sqref="H22">
    <cfRule type="beginsWith" dxfId="46" priority="16" operator="beginsWith" text="Realizada">
      <formula>LEFT(H22,LEN("Realizada"))="Realizada"</formula>
    </cfRule>
    <cfRule type="beginsWith" dxfId="45" priority="17" operator="beginsWith" text="Não">
      <formula>LEFT(H22,LEN("Não"))="Não"</formula>
    </cfRule>
  </conditionalFormatting>
  <conditionalFormatting sqref="L5:L19">
    <cfRule type="cellIs" dxfId="44" priority="15" operator="equal">
      <formula>0</formula>
    </cfRule>
  </conditionalFormatting>
  <conditionalFormatting sqref="L5:L19">
    <cfRule type="beginsWith" dxfId="43" priority="13" operator="beginsWith" text="Realizada">
      <formula>LEFT(L5,LEN("Realizada"))="Realizada"</formula>
    </cfRule>
    <cfRule type="beginsWith" dxfId="42" priority="14" operator="beginsWith" text="Não">
      <formula>LEFT(L5,LEN("Não"))="Não"</formula>
    </cfRule>
  </conditionalFormatting>
  <conditionalFormatting sqref="L33">
    <cfRule type="cellIs" dxfId="41" priority="12" operator="equal">
      <formula>0</formula>
    </cfRule>
  </conditionalFormatting>
  <conditionalFormatting sqref="L33">
    <cfRule type="beginsWith" dxfId="40" priority="10" operator="beginsWith" text="Realizada">
      <formula>LEFT(L33,LEN("Realizada"))="Realizada"</formula>
    </cfRule>
    <cfRule type="beginsWith" dxfId="39" priority="11" operator="beginsWith" text="Não">
      <formula>LEFT(L33,LEN("Não"))="Não"</formula>
    </cfRule>
  </conditionalFormatting>
  <conditionalFormatting sqref="L20:L32">
    <cfRule type="cellIs" dxfId="38" priority="9" operator="equal">
      <formula>0</formula>
    </cfRule>
  </conditionalFormatting>
  <conditionalFormatting sqref="L20:L32">
    <cfRule type="beginsWith" dxfId="37" priority="7" operator="beginsWith" text="Realizada">
      <formula>LEFT(L20,LEN("Realizada"))="Realizada"</formula>
    </cfRule>
    <cfRule type="beginsWith" dxfId="36" priority="8" operator="beginsWith" text="Não">
      <formula>LEFT(L20,LEN("Não"))="Não"</formula>
    </cfRule>
  </conditionalFormatting>
  <conditionalFormatting sqref="B26">
    <cfRule type="cellIs" dxfId="35" priority="6" operator="equal">
      <formula>0</formula>
    </cfRule>
  </conditionalFormatting>
  <conditionalFormatting sqref="B26">
    <cfRule type="beginsWith" dxfId="34" priority="4" operator="beginsWith" text="Realizada">
      <formula>LEFT(B26,LEN("Realizada"))="Realizada"</formula>
    </cfRule>
    <cfRule type="beginsWith" dxfId="33" priority="5" operator="beginsWith" text="Não">
      <formula>LEFT(B26,LEN("Não"))="Não"</formula>
    </cfRule>
  </conditionalFormatting>
  <conditionalFormatting sqref="D21:D22">
    <cfRule type="cellIs" dxfId="32" priority="3" operator="equal">
      <formula>0</formula>
    </cfRule>
  </conditionalFormatting>
  <conditionalFormatting sqref="D22">
    <cfRule type="beginsWith" dxfId="31" priority="1" operator="beginsWith" text="Realizada">
      <formula>LEFT(D22,LEN("Realizada"))="Realizada"</formula>
    </cfRule>
    <cfRule type="beginsWith" dxfId="30" priority="2" operator="beginsWith" text="Não">
      <formula>LEFT(D22,LEN("Não"))="Não"</formula>
    </cfRule>
  </conditionalFormatting>
  <dataValidations count="3">
    <dataValidation type="list" allowBlank="1" showInputMessage="1" showErrorMessage="1" sqref="M3:M33" xr:uid="{00000000-0002-0000-1600-000000000000}">
      <formula1>situacao</formula1>
    </dataValidation>
    <dataValidation type="list" allowBlank="1" showInputMessage="1" showErrorMessage="1" sqref="L3:L33" xr:uid="{00000000-0002-0000-1600-000001000000}">
      <formula1>status</formula1>
    </dataValidation>
    <dataValidation type="list" allowBlank="1" showInputMessage="1" showErrorMessage="1" sqref="K3:K33" xr:uid="{00000000-0002-0000-1600-000002000000}">
      <formula1>fiscais01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1" manualBreakCount="1">
    <brk id="13" max="41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  <pageSetUpPr fitToPage="1"/>
  </sheetPr>
  <dimension ref="A1:I23"/>
  <sheetViews>
    <sheetView zoomScaleNormal="100" workbookViewId="0">
      <selection activeCell="O68" sqref="O68"/>
    </sheetView>
  </sheetViews>
  <sheetFormatPr defaultRowHeight="15"/>
  <cols>
    <col min="1" max="1" width="6.5703125" style="3" customWidth="1"/>
    <col min="2" max="7" width="20.5703125" style="3" customWidth="1"/>
    <col min="8" max="8" width="22.42578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48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Dez23'!B3</f>
        <v>0</v>
      </c>
      <c r="C3" s="165">
        <f>'Rel. Dez23'!C3</f>
        <v>0</v>
      </c>
      <c r="D3" s="164">
        <f>'Rel. Dez23'!D3</f>
        <v>0</v>
      </c>
      <c r="E3" s="165">
        <f>'Rel. Dez23'!E3</f>
        <v>0</v>
      </c>
      <c r="F3" s="164">
        <f>'Rel. Dez23'!F3</f>
        <v>0</v>
      </c>
      <c r="G3" s="165">
        <f>'Rel. Dez23'!G3</f>
        <v>1</v>
      </c>
      <c r="H3" s="166">
        <f>'Rel. Dez23'!H3</f>
        <v>2</v>
      </c>
      <c r="I3" s="111"/>
    </row>
    <row r="4" spans="1:9" s="31" customFormat="1" ht="14.25" customHeight="1">
      <c r="A4" s="343"/>
      <c r="B4" s="167">
        <f>'Rel. Dez23'!B4</f>
        <v>0</v>
      </c>
      <c r="C4" s="168">
        <f>'Rel. Dez23'!C4</f>
        <v>0</v>
      </c>
      <c r="D4" s="169">
        <f>'Rel. Dez23'!D4</f>
        <v>0</v>
      </c>
      <c r="E4" s="168">
        <f>'Rel. Dez23'!E4</f>
        <v>0</v>
      </c>
      <c r="F4" s="169" t="str">
        <f>'Rel. Dez23'!F4</f>
        <v/>
      </c>
      <c r="G4" s="168" t="str">
        <f>'Rel. Dez23'!G4</f>
        <v>A</v>
      </c>
      <c r="H4" s="170" t="str">
        <f>'Rel. Dez23'!H4</f>
        <v>A</v>
      </c>
      <c r="I4" s="111"/>
    </row>
    <row r="5" spans="1:9" s="31" customFormat="1" ht="14.25" customHeight="1">
      <c r="A5" s="343"/>
      <c r="B5" s="171">
        <f>'Rel. Dez23'!B5</f>
        <v>0</v>
      </c>
      <c r="C5" s="172">
        <f>'Rel. Dez23'!C5</f>
        <v>0</v>
      </c>
      <c r="D5" s="171">
        <f>'Rel. Dez23'!D5</f>
        <v>0</v>
      </c>
      <c r="E5" s="172">
        <f>'Rel. Dez23'!E5</f>
        <v>0</v>
      </c>
      <c r="F5" s="171" t="str">
        <f>'Rel. Dez23'!F5</f>
        <v/>
      </c>
      <c r="G5" s="172" t="str">
        <f>'Rel. Dez23'!G5</f>
        <v>Benedito</v>
      </c>
      <c r="H5" s="173" t="str">
        <f>'Rel. Dez23'!H5</f>
        <v>Marques</v>
      </c>
      <c r="I5" s="111"/>
    </row>
    <row r="6" spans="1:9" s="31" customFormat="1" ht="14.25" customHeight="1">
      <c r="A6" s="343"/>
      <c r="B6" s="174">
        <f>'Rel. Dez23'!B7</f>
        <v>3</v>
      </c>
      <c r="C6" s="164">
        <f>'Rel. Dez23'!C7</f>
        <v>4</v>
      </c>
      <c r="D6" s="174">
        <f>'Rel. Dez23'!D7</f>
        <v>5</v>
      </c>
      <c r="E6" s="164">
        <f>'Rel. Dez23'!E7</f>
        <v>6</v>
      </c>
      <c r="F6" s="174">
        <f>'Rel. Dez23'!F7</f>
        <v>7</v>
      </c>
      <c r="G6" s="164">
        <f>'Rel. Dez23'!G7</f>
        <v>8</v>
      </c>
      <c r="H6" s="175">
        <f>'Rel. Dez23'!H7</f>
        <v>9</v>
      </c>
      <c r="I6" s="111"/>
    </row>
    <row r="7" spans="1:9" s="31" customFormat="1" ht="14.25" customHeight="1">
      <c r="A7" s="343"/>
      <c r="B7" s="168" t="str">
        <f>'Rel. Dez23'!B8</f>
        <v>A</v>
      </c>
      <c r="C7" s="169" t="str">
        <f>'Rel. Dez23'!C8</f>
        <v>A</v>
      </c>
      <c r="D7" s="168" t="str">
        <f>'Rel. Dez23'!D8</f>
        <v>A</v>
      </c>
      <c r="E7" s="169" t="str">
        <f>'Rel. Dez23'!E8</f>
        <v>A</v>
      </c>
      <c r="F7" s="168" t="str">
        <f>'Rel. Dez23'!F8</f>
        <v>A</v>
      </c>
      <c r="G7" s="169" t="str">
        <f>'Rel. Dez23'!G8</f>
        <v>A</v>
      </c>
      <c r="H7" s="176" t="str">
        <f>'Rel. Dez23'!H8</f>
        <v>A</v>
      </c>
      <c r="I7" s="111"/>
    </row>
    <row r="8" spans="1:9" s="31" customFormat="1" ht="14.25" customHeight="1">
      <c r="A8" s="343"/>
      <c r="B8" s="168" t="str">
        <f>'Rel. Dez23'!B9</f>
        <v>Leonardo/Sarmento</v>
      </c>
      <c r="C8" s="177" t="str">
        <f>'Rel. Dez23'!C9</f>
        <v>Rogério</v>
      </c>
      <c r="D8" s="168" t="str">
        <f>'Rel. Dez23'!D9</f>
        <v>Edimilson</v>
      </c>
      <c r="E8" s="177" t="str">
        <f>'Rel. Dez23'!E9</f>
        <v>Benedito</v>
      </c>
      <c r="F8" s="168" t="str">
        <f>'Rel. Dez23'!F9</f>
        <v>Marques</v>
      </c>
      <c r="G8" s="177" t="str">
        <f>'Rel. Dez23'!G9</f>
        <v>Leonardo/Sarmento</v>
      </c>
      <c r="H8" s="176" t="str">
        <f>'Rel. Dez23'!H9</f>
        <v>Rogério</v>
      </c>
      <c r="I8" s="111"/>
    </row>
    <row r="9" spans="1:9" s="31" customFormat="1" ht="14.25" customHeight="1">
      <c r="A9" s="343"/>
      <c r="B9" s="164">
        <f>'Rel. Dez23'!B11</f>
        <v>10</v>
      </c>
      <c r="C9" s="174">
        <f>'Rel. Dez23'!C11</f>
        <v>11</v>
      </c>
      <c r="D9" s="164">
        <f>'Rel. Dez23'!D11</f>
        <v>12</v>
      </c>
      <c r="E9" s="174">
        <f>'Rel. Dez23'!E11</f>
        <v>13</v>
      </c>
      <c r="F9" s="164">
        <f>'Rel. Dez23'!F11</f>
        <v>14</v>
      </c>
      <c r="G9" s="174">
        <f>'Rel. Dez23'!G11</f>
        <v>15</v>
      </c>
      <c r="H9" s="166">
        <f>'Rel. Dez23'!H11</f>
        <v>16</v>
      </c>
      <c r="I9" s="111"/>
    </row>
    <row r="10" spans="1:9" s="31" customFormat="1" ht="14.25" customHeight="1">
      <c r="A10" s="343"/>
      <c r="B10" s="169"/>
      <c r="C10" s="168"/>
      <c r="D10" s="169"/>
      <c r="E10" s="285" t="s">
        <v>49</v>
      </c>
      <c r="F10" s="169"/>
      <c r="G10" s="168"/>
      <c r="H10" s="170"/>
      <c r="I10" s="111"/>
    </row>
    <row r="11" spans="1:9" s="31" customFormat="1" ht="14.25" customHeight="1">
      <c r="A11" s="343"/>
      <c r="B11" s="169" t="str">
        <f>'Rel. Dez23'!B12</f>
        <v>A</v>
      </c>
      <c r="C11" s="168" t="str">
        <f>'Rel. Dez23'!C12</f>
        <v>A</v>
      </c>
      <c r="D11" s="169" t="str">
        <f>'Rel. Dez23'!D12</f>
        <v>A</v>
      </c>
      <c r="E11" s="168" t="str">
        <f>'Rel. Dez23'!E12</f>
        <v>A</v>
      </c>
      <c r="F11" s="169" t="str">
        <f>'Rel. Dez23'!F12</f>
        <v>A</v>
      </c>
      <c r="G11" s="168" t="str">
        <f>'Rel. Dez23'!G12</f>
        <v>A</v>
      </c>
      <c r="H11" s="170" t="str">
        <f>'Rel. Dez23'!H12</f>
        <v>A</v>
      </c>
      <c r="I11" s="111"/>
    </row>
    <row r="12" spans="1:9" s="31" customFormat="1" ht="14.25" customHeight="1">
      <c r="A12" s="343"/>
      <c r="B12" s="177" t="str">
        <f>'Rel. Dez23'!B13</f>
        <v>Edimilson</v>
      </c>
      <c r="C12" s="168" t="str">
        <f>'Rel. Dez23'!C13</f>
        <v>Benedito</v>
      </c>
      <c r="D12" s="177" t="str">
        <f>'Rel. Dez23'!D13</f>
        <v>Marques</v>
      </c>
      <c r="E12" s="168" t="str">
        <f>'Rel. Dez23'!E13</f>
        <v>Leonardo/Sarmento</v>
      </c>
      <c r="F12" s="177" t="str">
        <f>'Rel. Dez23'!F13</f>
        <v>Rogério</v>
      </c>
      <c r="G12" s="168" t="str">
        <f>'Rel. Dez23'!G13</f>
        <v>Edimilson</v>
      </c>
      <c r="H12" s="178" t="str">
        <f>'Rel. Dez23'!H13</f>
        <v>Benedito</v>
      </c>
      <c r="I12" s="111"/>
    </row>
    <row r="13" spans="1:9" s="31" customFormat="1" ht="14.25" customHeight="1">
      <c r="A13" s="343"/>
      <c r="B13" s="174">
        <f>'Rel. Dez23'!B15</f>
        <v>17</v>
      </c>
      <c r="C13" s="164">
        <f>'Rel. Dez23'!C15</f>
        <v>18</v>
      </c>
      <c r="D13" s="174">
        <f>'Rel. Dez23'!D15</f>
        <v>19</v>
      </c>
      <c r="E13" s="164">
        <f>'Rel. Dez23'!E15</f>
        <v>20</v>
      </c>
      <c r="F13" s="174">
        <f>'Rel. Dez23'!F15</f>
        <v>21</v>
      </c>
      <c r="G13" s="164">
        <f>'Rel. Dez23'!G15</f>
        <v>22</v>
      </c>
      <c r="H13" s="175">
        <f>'Rel. Dez23'!H15</f>
        <v>23</v>
      </c>
      <c r="I13" s="111"/>
    </row>
    <row r="14" spans="1:9" s="31" customFormat="1" ht="14.25" customHeight="1">
      <c r="A14" s="343"/>
      <c r="B14" s="168" t="str">
        <f>'Rel. Dez23'!B16</f>
        <v>A</v>
      </c>
      <c r="C14" s="169" t="str">
        <f>'Rel. Dez23'!C16</f>
        <v>A</v>
      </c>
      <c r="D14" s="168" t="str">
        <f>'Rel. Dez23'!D16</f>
        <v>A</v>
      </c>
      <c r="E14" s="169" t="str">
        <f>'Rel. Dez23'!E16</f>
        <v>A</v>
      </c>
      <c r="F14" s="168" t="str">
        <f>'Rel. Dez23'!F16</f>
        <v>A</v>
      </c>
      <c r="G14" s="169" t="str">
        <f>'Rel. Dez23'!G16</f>
        <v>A</v>
      </c>
      <c r="H14" s="176" t="str">
        <f>'Rel. Dez23'!H16</f>
        <v>A</v>
      </c>
      <c r="I14" s="111"/>
    </row>
    <row r="15" spans="1:9" s="31" customFormat="1" ht="14.25" customHeight="1">
      <c r="A15" s="343"/>
      <c r="B15" s="168" t="str">
        <f>'Rel. Dez23'!B17</f>
        <v>Marques</v>
      </c>
      <c r="C15" s="177" t="str">
        <f>'Rel. Dez23'!C17</f>
        <v>Leonardo/Sarmento</v>
      </c>
      <c r="D15" s="168" t="str">
        <f>'Rel. Dez23'!D17</f>
        <v>Rogério</v>
      </c>
      <c r="E15" s="177" t="str">
        <f>'Rel. Dez23'!E17</f>
        <v>Edimilson</v>
      </c>
      <c r="F15" s="168" t="str">
        <f>'Rel. Dez23'!F17</f>
        <v>Benedito</v>
      </c>
      <c r="G15" s="177" t="str">
        <f>'Rel. Dez23'!G17</f>
        <v>Marques</v>
      </c>
      <c r="H15" s="176" t="str">
        <f>'Rel. Dez23'!H17</f>
        <v>Leonardo</v>
      </c>
      <c r="I15" s="111"/>
    </row>
    <row r="16" spans="1:9" s="31" customFormat="1" ht="14.25" customHeight="1">
      <c r="A16" s="343"/>
      <c r="B16" s="164">
        <f>'Rel. Dez23'!B19</f>
        <v>24</v>
      </c>
      <c r="C16" s="174">
        <f>'Rel. Dez23'!C19</f>
        <v>25</v>
      </c>
      <c r="D16" s="164">
        <f>'Rel. Dez23'!D19</f>
        <v>26</v>
      </c>
      <c r="E16" s="174">
        <f>'Rel. Dez23'!E19</f>
        <v>27</v>
      </c>
      <c r="F16" s="164">
        <f>'Rel. Dez23'!F19</f>
        <v>28</v>
      </c>
      <c r="G16" s="174">
        <f>'Rel. Dez23'!G19</f>
        <v>29</v>
      </c>
      <c r="H16" s="166">
        <v>30</v>
      </c>
      <c r="I16" s="111"/>
    </row>
    <row r="17" spans="1:9" s="31" customFormat="1" ht="14.25" customHeight="1">
      <c r="A17" s="343"/>
      <c r="B17" s="169" t="str">
        <f>'Rel. Dez23'!B20</f>
        <v>A</v>
      </c>
      <c r="C17" s="168" t="str">
        <f>'Rel. Dez23'!C20</f>
        <v>A</v>
      </c>
      <c r="D17" s="169" t="str">
        <f>'Rel. Dez23'!D20</f>
        <v>A</v>
      </c>
      <c r="E17" s="168" t="str">
        <f>'Rel. Dez23'!E20</f>
        <v>A</v>
      </c>
      <c r="F17" s="169" t="str">
        <f>'Rel. Dez23'!F20</f>
        <v>A</v>
      </c>
      <c r="G17" s="168" t="str">
        <f>'Rel. Dez23'!G20</f>
        <v>A</v>
      </c>
      <c r="H17" s="170" t="str">
        <f>'Rel. Dez23'!H20</f>
        <v>A</v>
      </c>
      <c r="I17" s="111"/>
    </row>
    <row r="18" spans="1:9" s="31" customFormat="1" ht="14.25" customHeight="1">
      <c r="A18" s="343"/>
      <c r="B18" s="177" t="str">
        <f>'Rel. Dez23'!B21</f>
        <v>Rogério</v>
      </c>
      <c r="C18" s="168" t="str">
        <f>'Rel. Dez23'!C21</f>
        <v>Sarmento</v>
      </c>
      <c r="D18" s="171" t="str">
        <f>'Rel. Dez23'!D21</f>
        <v>Benedito</v>
      </c>
      <c r="E18" s="168" t="str">
        <f>'Rel. Dez23'!E21</f>
        <v>Marques</v>
      </c>
      <c r="F18" s="171" t="str">
        <f>'Rel. Dez23'!F21</f>
        <v>Leonardo</v>
      </c>
      <c r="G18" s="168" t="str">
        <f>'Rel. Dez23'!G21</f>
        <v>Rogério</v>
      </c>
      <c r="H18" s="178" t="str">
        <f>'Rel. Dez23'!H21</f>
        <v>Sarmento</v>
      </c>
      <c r="I18" s="111"/>
    </row>
    <row r="19" spans="1:9" s="31" customFormat="1" ht="14.25" customHeight="1">
      <c r="A19" s="343"/>
      <c r="B19" s="174">
        <v>31</v>
      </c>
      <c r="C19" s="180"/>
      <c r="D19" s="179">
        <f>'Rel. Jan23'!D23</f>
        <v>0</v>
      </c>
      <c r="E19" s="180"/>
      <c r="F19" s="179"/>
      <c r="G19" s="180"/>
      <c r="H19" s="181"/>
      <c r="I19" s="111"/>
    </row>
    <row r="20" spans="1:9" s="31" customFormat="1" ht="14.25" customHeight="1">
      <c r="A20" s="343"/>
      <c r="B20" s="182" t="str">
        <f>'Rel. Dez23'!B24</f>
        <v>A</v>
      </c>
      <c r="C20" s="183"/>
      <c r="D20" s="182"/>
      <c r="E20" s="183"/>
      <c r="F20" s="182"/>
      <c r="G20" s="183"/>
      <c r="H20" s="184"/>
      <c r="I20" s="111"/>
    </row>
    <row r="21" spans="1:9" s="31" customFormat="1" ht="14.25" customHeight="1">
      <c r="A21" s="344"/>
      <c r="B21" s="185" t="str">
        <f>'Rel. Dez23'!B25</f>
        <v>Benedito</v>
      </c>
      <c r="C21" s="186"/>
      <c r="D21" s="185"/>
      <c r="E21" s="186"/>
      <c r="F21" s="185"/>
      <c r="G21" s="186"/>
      <c r="H21" s="187"/>
      <c r="I21" s="111"/>
    </row>
    <row r="22" spans="1:9" ht="11.25" customHeight="1">
      <c r="A22" s="1"/>
      <c r="B22" s="1"/>
      <c r="C22" s="1"/>
      <c r="D22" s="1"/>
      <c r="E22" s="1"/>
      <c r="F22" s="1"/>
      <c r="G22" s="1"/>
      <c r="H22" s="2"/>
    </row>
    <row r="23" spans="1:9">
      <c r="A23" s="9"/>
      <c r="B23" s="9"/>
      <c r="C23" s="9"/>
    </row>
  </sheetData>
  <mergeCells count="2">
    <mergeCell ref="G1:H1"/>
    <mergeCell ref="A2:A21"/>
  </mergeCells>
  <conditionalFormatting sqref="B3:H3">
    <cfRule type="cellIs" dxfId="29" priority="3" operator="equal">
      <formula>#REF!</formula>
    </cfRule>
  </conditionalFormatting>
  <conditionalFormatting sqref="B6:H7">
    <cfRule type="cellIs" dxfId="28" priority="5" operator="equal">
      <formula>#REF!</formula>
    </cfRule>
  </conditionalFormatting>
  <conditionalFormatting sqref="B9:H11">
    <cfRule type="cellIs" dxfId="27" priority="7" operator="equal">
      <formula>#REF!</formula>
    </cfRule>
  </conditionalFormatting>
  <conditionalFormatting sqref="B13:H14">
    <cfRule type="cellIs" dxfId="26" priority="9" operator="equal">
      <formula>#REF!</formula>
    </cfRule>
  </conditionalFormatting>
  <conditionalFormatting sqref="B16:H17">
    <cfRule type="cellIs" dxfId="25" priority="11" operator="equal">
      <formula>#REF!</formula>
    </cfRule>
  </conditionalFormatting>
  <conditionalFormatting sqref="B19:H20">
    <cfRule type="cellIs" dxfId="24" priority="13" operator="equal">
      <formula>#REF!</formula>
    </cfRule>
  </conditionalFormatting>
  <conditionalFormatting sqref="B3:B5 D3:D5 F3:F5 H3:H6 G6:G8 E6:E8 C6:C8 B9:B12 D9:D12 F9:F12 H9:H12 G13:G15 E13:E15 C13:C15 B16:B18 D16:D18 H16:H18 G19:G21 E19:E21 C19:C21 F16:F18">
    <cfRule type="cellIs" dxfId="23" priority="2" operator="equal">
      <formula>0</formula>
    </cfRule>
  </conditionalFormatting>
  <conditionalFormatting sqref="G3:G5 E3:E5 C3:C5 B6:B8 D6:D8 F6:F8 H6:H8 G9:G12 E9:E12 C9:C12 B13:B15 D13:D15 F13:F15 H13:H15 C16:C18 B19:B21 D19:D21 F19:F21 H19:H21 E16:E18 G16:G18">
    <cfRule type="cellIs" dxfId="22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  <pageSetUpPr fitToPage="1"/>
  </sheetPr>
  <dimension ref="A1:AD42"/>
  <sheetViews>
    <sheetView showGridLines="0" view="pageBreakPreview" zoomScale="95" zoomScaleSheetLayoutView="95" workbookViewId="0">
      <selection activeCell="O68" sqref="O68"/>
    </sheetView>
  </sheetViews>
  <sheetFormatPr defaultColWidth="9.140625" defaultRowHeight="15"/>
  <cols>
    <col min="1" max="1" width="5" style="3" bestFit="1" customWidth="1"/>
    <col min="2" max="2" width="13" style="40" customWidth="1"/>
    <col min="3" max="8" width="13" style="41" customWidth="1"/>
    <col min="9" max="9" width="4.5703125" style="24" customWidth="1"/>
    <col min="10" max="10" width="5.28515625" style="25" customWidth="1"/>
    <col min="11" max="11" width="19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9.140625" style="10" customWidth="1"/>
    <col min="29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2" t="s">
        <v>25</v>
      </c>
      <c r="AC1" s="159" t="s">
        <v>12</v>
      </c>
      <c r="AD1" s="12"/>
    </row>
    <row r="2" spans="1:30" s="15" customFormat="1" ht="16.5" customHeight="1">
      <c r="A2" s="364" t="s">
        <v>48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2" t="s">
        <v>35</v>
      </c>
      <c r="AC2" s="161" t="s">
        <v>19</v>
      </c>
      <c r="AD2" s="161"/>
    </row>
    <row r="3" spans="1:30" ht="13.5" customHeight="1">
      <c r="A3" s="365"/>
      <c r="B3" s="33"/>
      <c r="C3" s="34"/>
      <c r="D3" s="33"/>
      <c r="E3" s="34"/>
      <c r="F3" s="33"/>
      <c r="G3" s="34">
        <v>1</v>
      </c>
      <c r="H3" s="95">
        <v>2</v>
      </c>
      <c r="I3" s="16"/>
      <c r="J3" s="90">
        <v>1</v>
      </c>
      <c r="K3" s="71" t="s">
        <v>11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2" t="s">
        <v>11</v>
      </c>
      <c r="AC3" s="10"/>
      <c r="AD3" s="10"/>
    </row>
    <row r="4" spans="1:30" ht="13.5" customHeight="1">
      <c r="A4" s="365"/>
      <c r="B4" s="35"/>
      <c r="C4" s="36"/>
      <c r="D4" s="35"/>
      <c r="E4" s="36"/>
      <c r="F4" s="35" t="str">
        <f>IF(F5="","","A")</f>
        <v/>
      </c>
      <c r="G4" s="36" t="str">
        <f>IF(E5="","","A")</f>
        <v>A</v>
      </c>
      <c r="H4" s="96" t="str">
        <f>IF(E5="","","A")</f>
        <v>A</v>
      </c>
      <c r="I4" s="16"/>
      <c r="J4" s="92">
        <v>2</v>
      </c>
      <c r="K4" s="72" t="s">
        <v>20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2" t="s">
        <v>20</v>
      </c>
      <c r="AC4" s="10"/>
      <c r="AD4" s="10"/>
    </row>
    <row r="5" spans="1:30" ht="13.5" customHeight="1">
      <c r="A5" s="365"/>
      <c r="B5" s="45">
        <f t="shared" ref="B5:E5" si="0">IF(B3&gt;0,VLOOKUP(B3,reljan,2,0),0)</f>
        <v>0</v>
      </c>
      <c r="C5" s="52">
        <f t="shared" si="0"/>
        <v>0</v>
      </c>
      <c r="D5" s="45">
        <f t="shared" si="0"/>
        <v>0</v>
      </c>
      <c r="E5" s="52">
        <f t="shared" si="0"/>
        <v>0</v>
      </c>
      <c r="F5" s="45" t="str">
        <f>IF(F3&gt;0,VLOOKUP(F3,reljan,2,0),"")</f>
        <v/>
      </c>
      <c r="G5" s="52" t="str">
        <f>IF(G3&gt;0,VLOOKUP(G3,reljan,2,0),"")</f>
        <v>Benedito</v>
      </c>
      <c r="H5" s="129" t="str">
        <f>IF(H3&gt;0,VLOOKUP(H3,reljan,2,0),"")</f>
        <v>Marques</v>
      </c>
      <c r="I5" s="16"/>
      <c r="J5" s="90">
        <v>3</v>
      </c>
      <c r="K5" s="71" t="s">
        <v>43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2" t="s">
        <v>43</v>
      </c>
      <c r="AC5" s="10"/>
      <c r="AD5" s="10"/>
    </row>
    <row r="6" spans="1:30" ht="13.5" customHeight="1">
      <c r="A6" s="365"/>
      <c r="B6" s="48">
        <f t="shared" ref="B6:H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>
        <f t="shared" si="1"/>
        <v>0</v>
      </c>
      <c r="H6" s="130">
        <f t="shared" si="1"/>
        <v>0</v>
      </c>
      <c r="I6" s="16"/>
      <c r="J6" s="92">
        <v>4</v>
      </c>
      <c r="K6" s="72" t="s">
        <v>25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3" t="s">
        <v>28</v>
      </c>
      <c r="AC6" s="10"/>
      <c r="AD6" s="10"/>
    </row>
    <row r="7" spans="1:30" ht="13.5" customHeight="1">
      <c r="A7" s="365"/>
      <c r="B7" s="34">
        <v>3</v>
      </c>
      <c r="C7" s="33">
        <v>4</v>
      </c>
      <c r="D7" s="34">
        <v>5</v>
      </c>
      <c r="E7" s="33">
        <v>6</v>
      </c>
      <c r="F7" s="34">
        <v>7</v>
      </c>
      <c r="G7" s="33">
        <v>8</v>
      </c>
      <c r="H7" s="97">
        <v>9</v>
      </c>
      <c r="I7" s="16"/>
      <c r="J7" s="90">
        <v>5</v>
      </c>
      <c r="K7" s="71" t="s">
        <v>35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32"/>
    </row>
    <row r="8" spans="1:30" ht="13.5" customHeight="1">
      <c r="A8" s="365"/>
      <c r="B8" s="37" t="str">
        <f>IF(B9="","","A")</f>
        <v>A</v>
      </c>
      <c r="C8" s="35" t="str">
        <f>IF(C9="","","A")</f>
        <v>A</v>
      </c>
      <c r="D8" s="36" t="s">
        <v>9</v>
      </c>
      <c r="E8" s="35" t="s">
        <v>9</v>
      </c>
      <c r="F8" s="36" t="s">
        <v>9</v>
      </c>
      <c r="G8" s="35" t="s">
        <v>9</v>
      </c>
      <c r="H8" s="98" t="str">
        <f>IF(H9="","","A")</f>
        <v>A</v>
      </c>
      <c r="I8" s="16"/>
      <c r="J8" s="92">
        <v>6</v>
      </c>
      <c r="K8" s="72" t="s">
        <v>11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32"/>
    </row>
    <row r="9" spans="1:30" ht="13.5" customHeight="1">
      <c r="A9" s="365"/>
      <c r="B9" s="47" t="str">
        <f>IF(B7&gt;0,VLOOKUP(B7,reljan,2,0),"")</f>
        <v>Leonardo/Sarmento</v>
      </c>
      <c r="C9" s="45" t="str">
        <f t="shared" ref="C9:G9" si="2">IF(C7&gt;0,VLOOKUP(C7,reljan,2,0),0)</f>
        <v>Rogério</v>
      </c>
      <c r="D9" s="52" t="str">
        <f t="shared" si="2"/>
        <v>Edimilson</v>
      </c>
      <c r="E9" s="45" t="str">
        <f t="shared" si="2"/>
        <v>Benedito</v>
      </c>
      <c r="F9" s="52" t="str">
        <f t="shared" si="2"/>
        <v>Marques</v>
      </c>
      <c r="G9" s="45" t="str">
        <f t="shared" si="2"/>
        <v>Leonardo/Sarmento</v>
      </c>
      <c r="H9" s="131" t="str">
        <f>IF(H7&gt;0,VLOOKUP(H7,reljan,2,0),"")</f>
        <v>Rogério</v>
      </c>
      <c r="I9" s="16"/>
      <c r="J9" s="90">
        <v>7</v>
      </c>
      <c r="K9" s="71" t="s">
        <v>20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32"/>
    </row>
    <row r="10" spans="1:30" ht="13.5" customHeight="1">
      <c r="A10" s="365"/>
      <c r="B10" s="132">
        <f t="shared" ref="B10:H10" si="3">IF(B7&gt;0,VLOOKUP(B7,reljan,3,0),0)</f>
        <v>0</v>
      </c>
      <c r="C10" s="48">
        <f t="shared" si="3"/>
        <v>0</v>
      </c>
      <c r="D10" s="49">
        <f t="shared" si="3"/>
        <v>0</v>
      </c>
      <c r="E10" s="48">
        <f t="shared" si="3"/>
        <v>0</v>
      </c>
      <c r="F10" s="49">
        <f t="shared" si="3"/>
        <v>0</v>
      </c>
      <c r="G10" s="48">
        <f t="shared" si="3"/>
        <v>0</v>
      </c>
      <c r="H10" s="133">
        <f t="shared" si="3"/>
        <v>0</v>
      </c>
      <c r="I10" s="16"/>
      <c r="J10" s="92">
        <v>8</v>
      </c>
      <c r="K10" s="72" t="s">
        <v>43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32"/>
    </row>
    <row r="11" spans="1:30" ht="13.5" customHeight="1">
      <c r="A11" s="365"/>
      <c r="B11" s="44">
        <v>10</v>
      </c>
      <c r="C11" s="43">
        <v>11</v>
      </c>
      <c r="D11" s="44">
        <v>12</v>
      </c>
      <c r="E11" s="43">
        <v>13</v>
      </c>
      <c r="F11" s="44">
        <v>14</v>
      </c>
      <c r="G11" s="43">
        <v>15</v>
      </c>
      <c r="H11" s="191">
        <v>16</v>
      </c>
      <c r="I11" s="16"/>
      <c r="J11" s="90">
        <v>9</v>
      </c>
      <c r="K11" s="71" t="s">
        <v>25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3">
        <v>42887</v>
      </c>
    </row>
    <row r="12" spans="1:30" ht="13.5" customHeight="1">
      <c r="A12" s="365"/>
      <c r="B12" s="45" t="str">
        <f>IF(E5="","","A")</f>
        <v>A</v>
      </c>
      <c r="C12" s="46" t="s">
        <v>9</v>
      </c>
      <c r="D12" s="45" t="s">
        <v>9</v>
      </c>
      <c r="E12" s="46" t="s">
        <v>9</v>
      </c>
      <c r="F12" s="45" t="s">
        <v>9</v>
      </c>
      <c r="G12" s="46" t="s">
        <v>9</v>
      </c>
      <c r="H12" s="129" t="str">
        <f>IF(H13="","","A")</f>
        <v>A</v>
      </c>
      <c r="I12" s="16"/>
      <c r="J12" s="92">
        <v>10</v>
      </c>
      <c r="K12" s="72" t="s">
        <v>35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3"/>
    </row>
    <row r="13" spans="1:30" ht="13.5" customHeight="1">
      <c r="A13" s="365"/>
      <c r="B13" s="45" t="str">
        <f>IF(B11&gt;0,VLOOKUP(B11,reljan,2,0),"")</f>
        <v>Edimilson</v>
      </c>
      <c r="C13" s="46" t="str">
        <f t="shared" ref="C13:G13" si="4">IF(C11&gt;0,VLOOKUP(C11,reljan,2,0),0)</f>
        <v>Benedito</v>
      </c>
      <c r="D13" s="45" t="str">
        <f t="shared" si="4"/>
        <v>Marques</v>
      </c>
      <c r="E13" s="46" t="str">
        <f t="shared" si="4"/>
        <v>Leonardo/Sarmento</v>
      </c>
      <c r="F13" s="45" t="str">
        <f t="shared" si="4"/>
        <v>Rogério</v>
      </c>
      <c r="G13" s="46" t="str">
        <f t="shared" si="4"/>
        <v>Edimilson</v>
      </c>
      <c r="H13" s="129" t="str">
        <f>IF(H11&gt;0,VLOOKUP(H11,reljan,2,0),"")</f>
        <v>Benedito</v>
      </c>
      <c r="I13" s="16"/>
      <c r="J13" s="90">
        <v>11</v>
      </c>
      <c r="K13" s="71" t="s">
        <v>11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3"/>
    </row>
    <row r="14" spans="1:30" ht="13.5" customHeight="1">
      <c r="A14" s="365"/>
      <c r="B14" s="51">
        <f t="shared" ref="B14:H14" si="5">IF(B11&gt;0,VLOOKUP(B11,reljan,3,0),0)</f>
        <v>0</v>
      </c>
      <c r="C14" s="50">
        <f t="shared" si="5"/>
        <v>0</v>
      </c>
      <c r="D14" s="51">
        <f t="shared" si="5"/>
        <v>0</v>
      </c>
      <c r="E14" s="50">
        <f t="shared" si="5"/>
        <v>0</v>
      </c>
      <c r="F14" s="51">
        <f t="shared" si="5"/>
        <v>0</v>
      </c>
      <c r="G14" s="50">
        <f t="shared" si="5"/>
        <v>0</v>
      </c>
      <c r="H14" s="134">
        <f t="shared" si="5"/>
        <v>0</v>
      </c>
      <c r="I14" s="16"/>
      <c r="J14" s="92">
        <v>12</v>
      </c>
      <c r="K14" s="72" t="s">
        <v>20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3">
        <v>42917</v>
      </c>
    </row>
    <row r="15" spans="1:30" ht="13.5" customHeight="1">
      <c r="A15" s="365"/>
      <c r="B15" s="34">
        <v>17</v>
      </c>
      <c r="C15" s="33">
        <v>18</v>
      </c>
      <c r="D15" s="34">
        <v>19</v>
      </c>
      <c r="E15" s="33">
        <v>20</v>
      </c>
      <c r="F15" s="34">
        <v>21</v>
      </c>
      <c r="G15" s="33">
        <v>22</v>
      </c>
      <c r="H15" s="97">
        <v>23</v>
      </c>
      <c r="I15" s="16"/>
      <c r="J15" s="90">
        <v>13</v>
      </c>
      <c r="K15" s="71" t="s">
        <v>43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3">
        <v>42948</v>
      </c>
    </row>
    <row r="16" spans="1:30" ht="13.5" customHeight="1">
      <c r="A16" s="365"/>
      <c r="B16" s="37" t="str">
        <f>IF(E5="","","A")</f>
        <v>A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tr">
        <f>IF(H17="","","A")</f>
        <v>A</v>
      </c>
      <c r="I16" s="16"/>
      <c r="J16" s="92">
        <v>14</v>
      </c>
      <c r="K16" s="72" t="s">
        <v>25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3"/>
    </row>
    <row r="17" spans="1:28" ht="13.5" customHeight="1">
      <c r="A17" s="365"/>
      <c r="B17" s="47" t="str">
        <f>IF(B15&gt;0,VLOOKUP(B15,reljan,2,0),"")</f>
        <v>Marques</v>
      </c>
      <c r="C17" s="45" t="str">
        <f t="shared" ref="C17:G17" si="6">IF(C15&gt;0,VLOOKUP(C15,reljan,2,0),0)</f>
        <v>Leonardo/Sarmento</v>
      </c>
      <c r="D17" s="52" t="str">
        <f t="shared" si="6"/>
        <v>Rogério</v>
      </c>
      <c r="E17" s="45" t="str">
        <f t="shared" si="6"/>
        <v>Edimilson</v>
      </c>
      <c r="F17" s="52" t="str">
        <f t="shared" si="6"/>
        <v>Benedito</v>
      </c>
      <c r="G17" s="45" t="str">
        <f t="shared" si="6"/>
        <v>Marques</v>
      </c>
      <c r="H17" s="131" t="str">
        <f>IF(H15&gt;0,VLOOKUP(H15,reljan,2,0),"")</f>
        <v>Leonardo</v>
      </c>
      <c r="I17" s="16"/>
      <c r="J17" s="90">
        <v>15</v>
      </c>
      <c r="K17" s="71" t="s">
        <v>35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3"/>
    </row>
    <row r="18" spans="1:28" ht="13.5" customHeight="1">
      <c r="A18" s="365"/>
      <c r="B18" s="132">
        <f t="shared" ref="B18:H18" si="7">IF(B15&gt;0,VLOOKUP(B15,reljan,3,0),0)</f>
        <v>0</v>
      </c>
      <c r="C18" s="48">
        <f t="shared" si="7"/>
        <v>0</v>
      </c>
      <c r="D18" s="49">
        <f t="shared" si="7"/>
        <v>0</v>
      </c>
      <c r="E18" s="48">
        <f t="shared" si="7"/>
        <v>0</v>
      </c>
      <c r="F18" s="49">
        <f t="shared" si="7"/>
        <v>0</v>
      </c>
      <c r="G18" s="48">
        <f t="shared" si="7"/>
        <v>0</v>
      </c>
      <c r="H18" s="133">
        <f t="shared" si="7"/>
        <v>0</v>
      </c>
      <c r="I18" s="18"/>
      <c r="J18" s="92">
        <v>16</v>
      </c>
      <c r="K18" s="72" t="s">
        <v>11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3">
        <v>42979</v>
      </c>
    </row>
    <row r="19" spans="1:28" ht="13.5" customHeight="1">
      <c r="A19" s="365"/>
      <c r="B19" s="33">
        <v>24</v>
      </c>
      <c r="C19" s="38">
        <v>25</v>
      </c>
      <c r="D19" s="33">
        <v>26</v>
      </c>
      <c r="E19" s="38">
        <v>27</v>
      </c>
      <c r="F19" s="33">
        <v>28</v>
      </c>
      <c r="G19" s="38">
        <v>29</v>
      </c>
      <c r="H19" s="191">
        <v>30</v>
      </c>
      <c r="I19" s="83"/>
      <c r="J19" s="90">
        <v>17</v>
      </c>
      <c r="K19" s="71" t="s">
        <v>20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3">
        <v>43009</v>
      </c>
    </row>
    <row r="20" spans="1:28" ht="13.5" customHeight="1">
      <c r="A20" s="365"/>
      <c r="B20" s="35" t="str">
        <f>IF(E5="","","A")</f>
        <v>A</v>
      </c>
      <c r="C20" s="39" t="s">
        <v>9</v>
      </c>
      <c r="D20" s="35" t="s">
        <v>9</v>
      </c>
      <c r="E20" s="39" t="s">
        <v>9</v>
      </c>
      <c r="F20" s="35" t="s">
        <v>9</v>
      </c>
      <c r="G20" s="39" t="s">
        <v>9</v>
      </c>
      <c r="H20" s="96" t="str">
        <f>IF(H21="","","A")</f>
        <v>A</v>
      </c>
      <c r="I20" s="83"/>
      <c r="J20" s="92">
        <v>18</v>
      </c>
      <c r="K20" s="72" t="s">
        <v>43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3"/>
    </row>
    <row r="21" spans="1:28" ht="13.5" customHeight="1">
      <c r="A21" s="365"/>
      <c r="B21" s="45" t="str">
        <f>IF(B19&gt;0,VLOOKUP(B19,reljan,2,0),"")</f>
        <v>Rogério</v>
      </c>
      <c r="C21" s="46" t="str">
        <f t="shared" ref="C21:F21" si="8">IF(C19&gt;0,VLOOKUP(C19,reljan,2,0),0)</f>
        <v>Sarmento</v>
      </c>
      <c r="D21" s="45" t="str">
        <f t="shared" si="8"/>
        <v>Benedito</v>
      </c>
      <c r="E21" s="46" t="str">
        <f t="shared" si="8"/>
        <v>Marques</v>
      </c>
      <c r="F21" s="45" t="str">
        <f t="shared" si="8"/>
        <v>Leonardo</v>
      </c>
      <c r="G21" s="46" t="str">
        <f>IF(G19&gt;0,VLOOKUP(G19,reljan,2,0),0)</f>
        <v>Rogério</v>
      </c>
      <c r="H21" s="129" t="str">
        <f>IF(H19&gt;0,VLOOKUP(H19,reljan,2,0),0)</f>
        <v>Sarmento</v>
      </c>
      <c r="I21" s="83"/>
      <c r="J21" s="90">
        <v>19</v>
      </c>
      <c r="K21" s="71" t="s">
        <v>25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3"/>
    </row>
    <row r="22" spans="1:28" ht="13.5" customHeight="1">
      <c r="A22" s="365"/>
      <c r="B22" s="135">
        <f>IF(B19&gt;0,VLOOKUP(B19,reljan,3,0),0)</f>
        <v>0</v>
      </c>
      <c r="C22" s="136">
        <f>IF(C19&gt;0,VLOOKUP(C19,reljan,3,0),0)</f>
        <v>0</v>
      </c>
      <c r="D22" s="135">
        <f>IF(D19&gt;0,VLOOKUP(D19,reljan,3,0),0)</f>
        <v>0</v>
      </c>
      <c r="E22" s="136">
        <f>IF(E19&gt;0,VLOOKUP(E19,reljan,3,0),0)</f>
        <v>0</v>
      </c>
      <c r="F22" s="135"/>
      <c r="G22" s="136">
        <f>IF(G19&gt;0,VLOOKUP(G19,reljan,3,0),0)</f>
        <v>0</v>
      </c>
      <c r="H22" s="137"/>
      <c r="I22" s="83"/>
      <c r="J22" s="92">
        <v>20</v>
      </c>
      <c r="K22" s="72" t="s">
        <v>35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3">
        <v>43040</v>
      </c>
    </row>
    <row r="23" spans="1:28" s="20" customFormat="1" ht="12.75" customHeight="1">
      <c r="A23" s="365"/>
      <c r="B23" s="162">
        <v>31</v>
      </c>
      <c r="C23" s="144"/>
      <c r="D23" s="143"/>
      <c r="E23" s="144"/>
      <c r="F23" s="143"/>
      <c r="G23" s="144"/>
      <c r="H23" s="145"/>
      <c r="I23" s="84"/>
      <c r="J23" s="90">
        <v>21</v>
      </c>
      <c r="K23" s="71" t="s">
        <v>11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19">
        <v>43070</v>
      </c>
    </row>
    <row r="24" spans="1:28" s="20" customFormat="1" ht="13.5" customHeight="1">
      <c r="A24" s="365"/>
      <c r="B24" s="42" t="str">
        <f>IF(B25="","","A")</f>
        <v>A</v>
      </c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20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19"/>
    </row>
    <row r="25" spans="1:28" s="20" customFormat="1" ht="13.5" customHeight="1">
      <c r="A25" s="365"/>
      <c r="B25" s="53" t="str">
        <f>IF(B23&gt;0,VLOOKUP(B23,reljan,2,0),"")</f>
        <v>Benedito</v>
      </c>
      <c r="C25" s="45"/>
      <c r="D25" s="53"/>
      <c r="E25" s="45"/>
      <c r="F25" s="53"/>
      <c r="G25" s="45"/>
      <c r="H25" s="163"/>
      <c r="I25" s="84"/>
      <c r="J25" s="90">
        <v>23</v>
      </c>
      <c r="K25" s="71" t="s">
        <v>22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19"/>
    </row>
    <row r="26" spans="1:28" ht="13.5" customHeight="1" thickBot="1">
      <c r="A26" s="366"/>
      <c r="B26" s="139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25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3"/>
    </row>
    <row r="27" spans="1:28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23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54"/>
    </row>
    <row r="28" spans="1:28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11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3"/>
    </row>
    <row r="29" spans="1:28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20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3"/>
    </row>
    <row r="30" spans="1:28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22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3"/>
    </row>
    <row r="31" spans="1:28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25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3"/>
    </row>
    <row r="32" spans="1:28" s="20" customFormat="1" ht="15.75" customHeight="1">
      <c r="A32" s="362" t="s">
        <v>30</v>
      </c>
      <c r="B32" s="363"/>
      <c r="C32" s="363"/>
      <c r="D32" s="349">
        <f>COUNTIF(B3:H26,"A")+COUNTIF(B3:H26,"B")+COUNTIF(B3:H26,"C")</f>
        <v>31</v>
      </c>
      <c r="E32" s="69"/>
      <c r="H32" s="79"/>
      <c r="I32" s="84"/>
      <c r="J32" s="92">
        <v>30</v>
      </c>
      <c r="K32" s="72" t="s">
        <v>23</v>
      </c>
      <c r="L32" s="77"/>
      <c r="M32" s="93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3"/>
    </row>
    <row r="33" spans="1:28" s="20" customFormat="1" ht="15.75" customHeight="1" thickBot="1">
      <c r="A33" s="362"/>
      <c r="B33" s="363"/>
      <c r="C33" s="363"/>
      <c r="D33" s="350"/>
      <c r="E33" s="69"/>
      <c r="H33" s="79"/>
      <c r="I33" s="84"/>
      <c r="J33" s="106">
        <v>31</v>
      </c>
      <c r="K33" s="94" t="s">
        <v>11</v>
      </c>
      <c r="L33" s="107"/>
      <c r="M33" s="10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3"/>
    </row>
    <row r="34" spans="1:28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3"/>
    </row>
    <row r="35" spans="1:28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3"/>
    </row>
    <row r="36" spans="1:28" s="20" customFormat="1" ht="15.75" customHeight="1">
      <c r="A36" s="373"/>
      <c r="B36" s="374"/>
      <c r="C36" s="374"/>
      <c r="D36" s="368"/>
      <c r="E36" s="69"/>
      <c r="I36" s="8"/>
      <c r="K36" s="281"/>
      <c r="L36" s="380"/>
      <c r="M36" s="380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3"/>
    </row>
    <row r="37" spans="1:28" s="20" customFormat="1" ht="18.75" customHeight="1">
      <c r="A37" s="373"/>
      <c r="B37" s="374"/>
      <c r="C37" s="374"/>
      <c r="D37" s="369"/>
      <c r="E37" s="69"/>
      <c r="I37" s="101"/>
      <c r="L37" s="381"/>
      <c r="M37" s="382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3"/>
    </row>
    <row r="38" spans="1:28" s="20" customFormat="1" ht="18" customHeight="1">
      <c r="A38" s="375" t="s">
        <v>32</v>
      </c>
      <c r="B38" s="376"/>
      <c r="C38" s="376"/>
      <c r="D38" s="370">
        <f>D32-D35</f>
        <v>31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3"/>
    </row>
    <row r="39" spans="1:28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3"/>
    </row>
    <row r="40" spans="1:28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3"/>
    </row>
    <row r="41" spans="1:28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3"/>
    </row>
    <row r="42" spans="1:28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3"/>
    </row>
  </sheetData>
  <mergeCells count="11">
    <mergeCell ref="A2:A26"/>
    <mergeCell ref="A29:D31"/>
    <mergeCell ref="A32:C34"/>
    <mergeCell ref="D32:D34"/>
    <mergeCell ref="A35:C37"/>
    <mergeCell ref="D35:D37"/>
    <mergeCell ref="L36:M36"/>
    <mergeCell ref="L37:M37"/>
    <mergeCell ref="A38:C40"/>
    <mergeCell ref="D38:D40"/>
    <mergeCell ref="J41:K41"/>
  </mergeCells>
  <conditionalFormatting sqref="C5:C6 E5:E6 G5:G6 H9:H10 F9:F10 D9:D10 B9:B10 C13:C14 E13:E14 G13:G14 H17:H18 F17:F18 D17:D18 B17:B18 C21:C22 E21:E22">
    <cfRule type="cellIs" dxfId="21" priority="22" operator="equal">
      <formula>0</formula>
    </cfRule>
  </conditionalFormatting>
  <conditionalFormatting sqref="B5:B6 D5:D6 F5:F6 H5:H6 E9:E10 C9:C10 B13:B14 D13:D14 F13:F14 H13:H14 G17:G18 E17:E18 C17:C18 B21:B22 D21:D22 F21:F22 G9:G10">
    <cfRule type="cellIs" dxfId="20" priority="21" operator="equal">
      <formula>0</formula>
    </cfRule>
  </conditionalFormatting>
  <conditionalFormatting sqref="B6:H6 B10:H10 B14:H14 B18:H18 B22:F22">
    <cfRule type="beginsWith" dxfId="19" priority="19" operator="beginsWith" text="Realizada">
      <formula>LEFT(B6,LEN("Realizada"))="Realizada"</formula>
    </cfRule>
    <cfRule type="beginsWith" dxfId="18" priority="20" operator="beginsWith" text="Não">
      <formula>LEFT(B6,LEN("Não"))="Não"</formula>
    </cfRule>
  </conditionalFormatting>
  <conditionalFormatting sqref="L3:L4">
    <cfRule type="cellIs" dxfId="17" priority="18" operator="equal">
      <formula>0</formula>
    </cfRule>
  </conditionalFormatting>
  <conditionalFormatting sqref="L3:L4">
    <cfRule type="beginsWith" dxfId="16" priority="16" operator="beginsWith" text="Realizada">
      <formula>LEFT(L3,LEN("Realizada"))="Realizada"</formula>
    </cfRule>
    <cfRule type="beginsWith" dxfId="15" priority="17" operator="beginsWith" text="Não">
      <formula>LEFT(L3,LEN("Não"))="Não"</formula>
    </cfRule>
  </conditionalFormatting>
  <conditionalFormatting sqref="H21:H22">
    <cfRule type="cellIs" dxfId="14" priority="15" operator="equal">
      <formula>0</formula>
    </cfRule>
  </conditionalFormatting>
  <conditionalFormatting sqref="H22">
    <cfRule type="beginsWith" dxfId="13" priority="13" operator="beginsWith" text="Realizada">
      <formula>LEFT(H22,LEN("Realizada"))="Realizada"</formula>
    </cfRule>
    <cfRule type="beginsWith" dxfId="12" priority="14" operator="beginsWith" text="Não">
      <formula>LEFT(H22,LEN("Não"))="Não"</formula>
    </cfRule>
  </conditionalFormatting>
  <conditionalFormatting sqref="L5:L19">
    <cfRule type="cellIs" dxfId="11" priority="12" operator="equal">
      <formula>0</formula>
    </cfRule>
  </conditionalFormatting>
  <conditionalFormatting sqref="L5:L19">
    <cfRule type="beginsWith" dxfId="10" priority="10" operator="beginsWith" text="Realizada">
      <formula>LEFT(L5,LEN("Realizada"))="Realizada"</formula>
    </cfRule>
    <cfRule type="beginsWith" dxfId="9" priority="11" operator="beginsWith" text="Não">
      <formula>LEFT(L5,LEN("Não"))="Não"</formula>
    </cfRule>
  </conditionalFormatting>
  <conditionalFormatting sqref="L33">
    <cfRule type="cellIs" dxfId="8" priority="9" operator="equal">
      <formula>0</formula>
    </cfRule>
  </conditionalFormatting>
  <conditionalFormatting sqref="L33">
    <cfRule type="beginsWith" dxfId="7" priority="7" operator="beginsWith" text="Realizada">
      <formula>LEFT(L33,LEN("Realizada"))="Realizada"</formula>
    </cfRule>
    <cfRule type="beginsWith" dxfId="6" priority="8" operator="beginsWith" text="Não">
      <formula>LEFT(L33,LEN("Não"))="Não"</formula>
    </cfRule>
  </conditionalFormatting>
  <conditionalFormatting sqref="L20:L32">
    <cfRule type="cellIs" dxfId="5" priority="6" operator="equal">
      <formula>0</formula>
    </cfRule>
  </conditionalFormatting>
  <conditionalFormatting sqref="L20:L32">
    <cfRule type="beginsWith" dxfId="4" priority="4" operator="beginsWith" text="Realizada">
      <formula>LEFT(L20,LEN("Realizada"))="Realizada"</formula>
    </cfRule>
    <cfRule type="beginsWith" dxfId="3" priority="5" operator="beginsWith" text="Não">
      <formula>LEFT(L20,LEN("Não"))="Não"</formula>
    </cfRule>
  </conditionalFormatting>
  <conditionalFormatting sqref="G21:G22">
    <cfRule type="cellIs" dxfId="2" priority="3" operator="equal">
      <formula>0</formula>
    </cfRule>
  </conditionalFormatting>
  <conditionalFormatting sqref="G22">
    <cfRule type="beginsWith" dxfId="1" priority="1" operator="beginsWith" text="Realizada">
      <formula>LEFT(G22,LEN("Realizada"))="Realizada"</formula>
    </cfRule>
    <cfRule type="beginsWith" dxfId="0" priority="2" operator="beginsWith" text="Não">
      <formula>LEFT(G22,LEN("Não"))="Não"</formula>
    </cfRule>
  </conditionalFormatting>
  <dataValidations count="3">
    <dataValidation type="list" allowBlank="1" showInputMessage="1" showErrorMessage="1" sqref="K3:K33" xr:uid="{00000000-0002-0000-1800-000000000000}">
      <formula1>fiscais01</formula1>
    </dataValidation>
    <dataValidation type="list" allowBlank="1" showInputMessage="1" showErrorMessage="1" sqref="L3:L33" xr:uid="{00000000-0002-0000-1800-000001000000}">
      <formula1>status</formula1>
    </dataValidation>
    <dataValidation type="list" allowBlank="1" showInputMessage="1" showErrorMessage="1" sqref="M3:M33" xr:uid="{00000000-0002-0000-1800-000002000000}">
      <formula1>situacao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headerFooter>
    <oddHeader>&amp;C&amp;G</oddHeader>
  </headerFooter>
  <colBreaks count="1" manualBreakCount="1">
    <brk id="13" max="41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AE42"/>
  <sheetViews>
    <sheetView showGridLines="0" view="pageBreakPreview" topLeftCell="B16" zoomScale="118" zoomScaleSheetLayoutView="118" workbookViewId="0">
      <selection activeCell="C10" sqref="C10"/>
    </sheetView>
  </sheetViews>
  <sheetFormatPr defaultColWidth="9.140625" defaultRowHeight="15"/>
  <cols>
    <col min="1" max="1" width="5" style="3" bestFit="1" customWidth="1"/>
    <col min="2" max="2" width="12.28515625" style="40" customWidth="1"/>
    <col min="3" max="3" width="12.28515625" style="41" customWidth="1"/>
    <col min="4" max="4" width="14.140625" style="41" customWidth="1"/>
    <col min="5" max="8" width="12.28515625" style="41" customWidth="1"/>
    <col min="9" max="9" width="6" style="24" customWidth="1"/>
    <col min="10" max="10" width="13.28515625" style="25" customWidth="1"/>
    <col min="11" max="11" width="18.140625" style="25" bestFit="1" customWidth="1"/>
    <col min="12" max="12" width="12.85546875" style="3" customWidth="1"/>
    <col min="13" max="13" width="32" style="3" customWidth="1"/>
    <col min="14" max="18" width="8.28515625" style="3" customWidth="1"/>
    <col min="19" max="19" width="9.140625" style="26"/>
    <col min="20" max="27" width="9.140625" style="11"/>
    <col min="28" max="28" width="18.5703125" style="218" customWidth="1"/>
    <col min="29" max="31" width="9.140625" style="205"/>
    <col min="32" max="16384" width="9.140625" style="3"/>
  </cols>
  <sheetData>
    <row r="1" spans="1:31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219" t="s">
        <v>11</v>
      </c>
      <c r="AC1" s="207" t="s">
        <v>12</v>
      </c>
      <c r="AD1" s="198"/>
      <c r="AE1" s="211"/>
    </row>
    <row r="2" spans="1:31" s="15" customFormat="1" ht="16.5" customHeight="1">
      <c r="A2" s="364" t="s">
        <v>1</v>
      </c>
      <c r="B2" s="88" t="s">
        <v>2</v>
      </c>
      <c r="C2" s="286" t="s">
        <v>3</v>
      </c>
      <c r="D2" s="88" t="s">
        <v>4</v>
      </c>
      <c r="E2" s="286" t="s">
        <v>5</v>
      </c>
      <c r="F2" s="88" t="s">
        <v>6</v>
      </c>
      <c r="G2" s="286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219" t="s">
        <v>18</v>
      </c>
      <c r="AC2" s="208" t="s">
        <v>19</v>
      </c>
      <c r="AD2" s="208"/>
      <c r="AE2" s="212"/>
    </row>
    <row r="3" spans="1:31" ht="13.5" customHeight="1">
      <c r="A3" s="365"/>
      <c r="B3" s="289">
        <f>'PAF Jan23'!B3</f>
        <v>1</v>
      </c>
      <c r="C3" s="314">
        <f>'PAF Jan23'!C3</f>
        <v>2</v>
      </c>
      <c r="D3" s="290">
        <f>'PAF Jan23'!D3</f>
        <v>3</v>
      </c>
      <c r="E3" s="315">
        <f>'PAF Jan23'!E3</f>
        <v>4</v>
      </c>
      <c r="F3" s="287">
        <f>'PAF Jan23'!F3</f>
        <v>5</v>
      </c>
      <c r="G3" s="316">
        <f>'PAF Jan23'!G3</f>
        <v>6</v>
      </c>
      <c r="H3" s="339">
        <f>'PAF Jan23'!H3</f>
        <v>7</v>
      </c>
      <c r="I3" s="338"/>
      <c r="J3" s="90">
        <v>1</v>
      </c>
      <c r="K3" s="71" t="s">
        <v>20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219" t="s">
        <v>22</v>
      </c>
      <c r="AC3" s="204"/>
      <c r="AD3" s="204"/>
    </row>
    <row r="4" spans="1:31" ht="13.5" customHeight="1">
      <c r="A4" s="365"/>
      <c r="B4" s="35" t="s">
        <v>9</v>
      </c>
      <c r="C4" s="36" t="s">
        <v>9</v>
      </c>
      <c r="D4" s="35" t="s">
        <v>9</v>
      </c>
      <c r="E4" s="36" t="s">
        <v>9</v>
      </c>
      <c r="F4" s="35" t="s">
        <v>9</v>
      </c>
      <c r="G4" s="36" t="s">
        <v>9</v>
      </c>
      <c r="H4" s="96" t="s">
        <v>9</v>
      </c>
      <c r="I4" s="16"/>
      <c r="J4" s="92">
        <v>2</v>
      </c>
      <c r="K4" s="72" t="s">
        <v>23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219" t="s">
        <v>20</v>
      </c>
      <c r="AC4" s="204"/>
      <c r="AD4" s="204"/>
    </row>
    <row r="5" spans="1:31" ht="13.5" customHeight="1">
      <c r="A5" s="365"/>
      <c r="B5" s="45" t="str">
        <f>IF(B3&gt;0,VLOOKUP(B3,reljan,2,0),0)</f>
        <v>Marques</v>
      </c>
      <c r="C5" s="52" t="str">
        <f>IF(C3&gt;0,VLOOKUP(C3,reljan,2,0),0)</f>
        <v>Sarmento</v>
      </c>
      <c r="D5" s="45" t="str">
        <f>IF(D3&gt;0,VLOOKUP(D3,reljan,2,0),0)</f>
        <v>Rogério</v>
      </c>
      <c r="E5" s="52" t="str">
        <f>IF(E3&gt;0,VLOOKUP(E3,reljan,2,0),0)</f>
        <v>Leonardo</v>
      </c>
      <c r="F5" s="45" t="str">
        <f>IF(F3&gt;0,VLOOKUP(F3,reljan,2,0),0)</f>
        <v>Benedito</v>
      </c>
      <c r="G5" s="52" t="str">
        <f>IF(G3&gt;0,VLOOKUP(G3,reljan,2,0),0)</f>
        <v>Marques</v>
      </c>
      <c r="H5" s="129" t="str">
        <f>IF(H3&gt;0,VLOOKUP(H3,reljan,2,0),0)</f>
        <v>Sarmento</v>
      </c>
      <c r="I5" s="16"/>
      <c r="J5" s="90">
        <v>3</v>
      </c>
      <c r="K5" s="71" t="s">
        <v>25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219" t="s">
        <v>25</v>
      </c>
      <c r="AC5" s="204"/>
      <c r="AD5" s="204"/>
    </row>
    <row r="6" spans="1:31" ht="13.5" customHeight="1">
      <c r="A6" s="365"/>
      <c r="B6" s="48">
        <f t="shared" ref="B6:H6" si="0">IF(B3&gt;0,VLOOKUP(B3,reljan,3,0),0)</f>
        <v>0</v>
      </c>
      <c r="C6" s="49">
        <f t="shared" si="0"/>
        <v>0</v>
      </c>
      <c r="D6" s="48"/>
      <c r="E6" s="49">
        <f t="shared" si="0"/>
        <v>0</v>
      </c>
      <c r="F6" s="322">
        <f t="shared" si="0"/>
        <v>0</v>
      </c>
      <c r="G6" s="49">
        <f t="shared" si="0"/>
        <v>0</v>
      </c>
      <c r="H6" s="130">
        <f t="shared" si="0"/>
        <v>0</v>
      </c>
      <c r="I6" s="16"/>
      <c r="J6" s="92">
        <v>4</v>
      </c>
      <c r="K6" s="72" t="s">
        <v>22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220" t="s">
        <v>28</v>
      </c>
      <c r="AC6" s="204"/>
      <c r="AD6" s="204"/>
    </row>
    <row r="7" spans="1:31" ht="13.5" customHeight="1">
      <c r="A7" s="365"/>
      <c r="B7" s="34">
        <f>'PAF Jan23'!B6</f>
        <v>8</v>
      </c>
      <c r="C7" s="33">
        <f>'PAF Jan23'!C6</f>
        <v>9</v>
      </c>
      <c r="D7" s="34">
        <f>'PAF Jan23'!D6</f>
        <v>10</v>
      </c>
      <c r="E7" s="261">
        <f>'PAF Jan23'!E6</f>
        <v>11</v>
      </c>
      <c r="F7" s="323">
        <f>'PAF Jan23'!F6</f>
        <v>12</v>
      </c>
      <c r="G7" s="320">
        <f>'PAF Jan23'!G6</f>
        <v>13</v>
      </c>
      <c r="H7" s="97">
        <f>'PAF Jan23'!H6</f>
        <v>14</v>
      </c>
      <c r="I7" s="16"/>
      <c r="J7" s="90">
        <v>5</v>
      </c>
      <c r="K7" s="71" t="s">
        <v>11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214" t="s">
        <v>23</v>
      </c>
    </row>
    <row r="8" spans="1:31" ht="13.5" customHeight="1">
      <c r="A8" s="365"/>
      <c r="B8" s="37" t="s">
        <v>9</v>
      </c>
      <c r="C8" s="35" t="s">
        <v>9</v>
      </c>
      <c r="D8" s="36" t="s">
        <v>9</v>
      </c>
      <c r="E8" s="252" t="s">
        <v>9</v>
      </c>
      <c r="F8" s="306" t="s">
        <v>9</v>
      </c>
      <c r="G8" s="319" t="s">
        <v>9</v>
      </c>
      <c r="H8" s="253" t="s">
        <v>9</v>
      </c>
      <c r="I8" s="254"/>
      <c r="J8" s="92">
        <v>6</v>
      </c>
      <c r="K8" s="72" t="s">
        <v>20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214"/>
    </row>
    <row r="9" spans="1:31" ht="13.5" customHeight="1">
      <c r="A9" s="365"/>
      <c r="B9" s="47" t="str">
        <f>IF(B7&gt;0,VLOOKUP(B7,reljan,2,0),0)</f>
        <v>Rogério</v>
      </c>
      <c r="C9" s="45" t="str">
        <f>IF(C7&gt;0,VLOOKUP(C7,reljan,2,0),0)</f>
        <v>Leonardo</v>
      </c>
      <c r="D9" s="47" t="str">
        <f>IF(D7&gt;0,VLOOKUP(D7,reljan,2,0),0)</f>
        <v>Benedito</v>
      </c>
      <c r="E9" s="45" t="str">
        <f>IF(E7&gt;0,VLOOKUP(E7,reljan,2,0),0)</f>
        <v>Marques</v>
      </c>
      <c r="F9" s="47" t="str">
        <f>IF(F7&gt;0,VLOOKUP(F7,reljan,2,0),0)</f>
        <v>Leonardo</v>
      </c>
      <c r="G9" s="45" t="str">
        <f>IF(G7&gt;0,VLOOKUP(G7,reljan,2,0),0)</f>
        <v>Rogério</v>
      </c>
      <c r="H9" s="47" t="str">
        <f>IF(H7&gt;0,VLOOKUP(H7,reljan,2,0),0)</f>
        <v>Edmilsom</v>
      </c>
      <c r="I9" s="254"/>
      <c r="J9" s="90">
        <v>7</v>
      </c>
      <c r="K9" s="76" t="s">
        <v>23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214"/>
    </row>
    <row r="10" spans="1:31" ht="13.5" customHeight="1">
      <c r="A10" s="365"/>
      <c r="B10" s="132">
        <f t="shared" ref="B10:H10" si="1">IF(B7&gt;0,VLOOKUP(B7,reljan,3,0),0)</f>
        <v>0</v>
      </c>
      <c r="C10" s="48">
        <f>IF(C7&gt;0,VLOOKUP(C7,reljan,3,0),0)</f>
        <v>0</v>
      </c>
      <c r="D10" s="49">
        <f>IF(D7&gt;0,VLOOKUP(D7,reljan,3,0),0)</f>
        <v>0</v>
      </c>
      <c r="E10" s="317">
        <f t="shared" si="1"/>
        <v>0</v>
      </c>
      <c r="F10" s="307">
        <f t="shared" si="1"/>
        <v>0</v>
      </c>
      <c r="G10" s="321">
        <f t="shared" si="1"/>
        <v>0</v>
      </c>
      <c r="H10" s="133">
        <f t="shared" si="1"/>
        <v>0</v>
      </c>
      <c r="I10" s="16"/>
      <c r="J10" s="92">
        <v>8</v>
      </c>
      <c r="K10" s="72" t="s">
        <v>25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214"/>
    </row>
    <row r="11" spans="1:31" ht="13.5" customHeight="1">
      <c r="A11" s="365"/>
      <c r="B11" s="33">
        <f>'PAF Jan23'!B9</f>
        <v>15</v>
      </c>
      <c r="C11" s="38">
        <f>'PAF Jan23'!C9</f>
        <v>16</v>
      </c>
      <c r="D11" s="33">
        <f>'PAF Jan23'!D9</f>
        <v>17</v>
      </c>
      <c r="E11" s="38">
        <f>'PAF Jan23'!E9</f>
        <v>18</v>
      </c>
      <c r="F11" s="318">
        <f>'PAF Jan23'!F9</f>
        <v>19</v>
      </c>
      <c r="G11" s="38">
        <f>'PAF Jan23'!G9</f>
        <v>20</v>
      </c>
      <c r="H11" s="95">
        <f>'PAF Jan23'!H9</f>
        <v>21</v>
      </c>
      <c r="I11" s="16"/>
      <c r="J11" s="90">
        <v>9</v>
      </c>
      <c r="K11" s="71" t="s">
        <v>22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213">
        <v>42887</v>
      </c>
    </row>
    <row r="12" spans="1:31" ht="13.5" customHeight="1">
      <c r="A12" s="365"/>
      <c r="B12" s="35" t="s">
        <v>9</v>
      </c>
      <c r="C12" s="39" t="s">
        <v>9</v>
      </c>
      <c r="D12" s="35" t="s">
        <v>9</v>
      </c>
      <c r="E12" s="39" t="s">
        <v>9</v>
      </c>
      <c r="F12" s="35" t="s">
        <v>9</v>
      </c>
      <c r="G12" s="39" t="s">
        <v>9</v>
      </c>
      <c r="H12" s="96" t="s">
        <v>9</v>
      </c>
      <c r="I12" s="16"/>
      <c r="J12" s="92">
        <v>10</v>
      </c>
      <c r="K12" s="72" t="s">
        <v>11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213"/>
    </row>
    <row r="13" spans="1:31" ht="13.5" customHeight="1">
      <c r="A13" s="365"/>
      <c r="B13" s="45" t="str">
        <f>IF(B11&gt;0,VLOOKUP(B11,reljan,2,0),0)</f>
        <v>Benedito</v>
      </c>
      <c r="C13" s="46" t="str">
        <f>IF(C11&gt;0,VLOOKUP(C11,reljan,2,0),0)</f>
        <v>Marques</v>
      </c>
      <c r="D13" s="45" t="str">
        <f>IF(D11&gt;0,VLOOKUP(D11,reljan,2,0),0)</f>
        <v>Leonardo</v>
      </c>
      <c r="E13" s="46" t="str">
        <f>IF(E11&gt;0,VLOOKUP(E11,reljan,2,0),0)</f>
        <v>Rogério</v>
      </c>
      <c r="F13" s="45" t="str">
        <f>IF(F11&gt;0,VLOOKUP(F11,reljan,2,0),0)</f>
        <v>Edmilsom</v>
      </c>
      <c r="G13" s="46" t="str">
        <f>IF(G11&gt;0,VLOOKUP(G11,reljan,2,0),0)</f>
        <v>Benedito</v>
      </c>
      <c r="H13" s="333" t="str">
        <f>IF(H11&gt;0,VLOOKUP(H11,reljan,2,0),0)</f>
        <v>Marques</v>
      </c>
      <c r="I13" s="254"/>
      <c r="J13" s="90">
        <v>11</v>
      </c>
      <c r="K13" s="71" t="s">
        <v>20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213"/>
    </row>
    <row r="14" spans="1:31" ht="13.5" customHeight="1">
      <c r="A14" s="365"/>
      <c r="B14" s="51">
        <f t="shared" ref="B14:H14" si="2">IF(B11&gt;0,VLOOKUP(B11,reljan,3,0),0)</f>
        <v>0</v>
      </c>
      <c r="C14" s="50">
        <f t="shared" si="2"/>
        <v>0</v>
      </c>
      <c r="D14" s="51">
        <f t="shared" si="2"/>
        <v>0</v>
      </c>
      <c r="E14" s="50">
        <f t="shared" si="2"/>
        <v>0</v>
      </c>
      <c r="F14" s="51">
        <f t="shared" si="2"/>
        <v>0</v>
      </c>
      <c r="G14" s="293">
        <f t="shared" si="2"/>
        <v>0</v>
      </c>
      <c r="H14" s="134">
        <f t="shared" si="2"/>
        <v>0</v>
      </c>
      <c r="I14" s="16"/>
      <c r="J14" s="92">
        <v>12</v>
      </c>
      <c r="K14" s="72" t="s">
        <v>22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213">
        <v>42917</v>
      </c>
    </row>
    <row r="15" spans="1:31" ht="13.5" customHeight="1">
      <c r="A15" s="365"/>
      <c r="B15" s="34">
        <f>'PAF Jan23'!B12</f>
        <v>22</v>
      </c>
      <c r="C15" s="33">
        <f>'PAF Jan23'!C12</f>
        <v>23</v>
      </c>
      <c r="D15" s="34">
        <f>'PAF Jan23'!D12</f>
        <v>24</v>
      </c>
      <c r="E15" s="33">
        <f>'PAF Jan23'!E12</f>
        <v>25</v>
      </c>
      <c r="F15" s="242">
        <f>'PAF Jan23'!F12</f>
        <v>26</v>
      </c>
      <c r="G15" s="294">
        <f>'PAF Jan23'!G12</f>
        <v>27</v>
      </c>
      <c r="H15" s="291">
        <f>'PAF Jan23'!H12</f>
        <v>28</v>
      </c>
      <c r="I15" s="16"/>
      <c r="J15" s="90">
        <v>13</v>
      </c>
      <c r="K15" s="71" t="s">
        <v>25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213">
        <v>42948</v>
      </c>
    </row>
    <row r="16" spans="1:31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288" t="s">
        <v>9</v>
      </c>
      <c r="G16" s="295" t="s">
        <v>9</v>
      </c>
      <c r="H16" s="292" t="s">
        <v>9</v>
      </c>
      <c r="I16" s="16"/>
      <c r="J16" s="92">
        <v>14</v>
      </c>
      <c r="K16" s="72" t="s">
        <v>18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213"/>
    </row>
    <row r="17" spans="1:31" ht="13.5" customHeight="1">
      <c r="A17" s="365"/>
      <c r="B17" s="47" t="str">
        <f>IF(B15&gt;0,VLOOKUP(B15,reljan,2,0),0)</f>
        <v>Leonardo</v>
      </c>
      <c r="C17" s="45" t="str">
        <f>IF(C15&gt;0,VLOOKUP(C15,reljan,2,0),0)</f>
        <v>Rogério</v>
      </c>
      <c r="D17" s="47" t="str">
        <f>IF(D15&gt;0,VLOOKUP(D15,reljan,2,0),0)</f>
        <v>Edmilsom</v>
      </c>
      <c r="E17" s="45" t="str">
        <f>IF(E15&gt;0,VLOOKUP(E15,reljan,2,0),0)</f>
        <v>Benedito</v>
      </c>
      <c r="F17" s="47" t="str">
        <f>IF(F15&gt;0,VLOOKUP(F15,reljan,2,0),0)</f>
        <v>Marques</v>
      </c>
      <c r="G17" s="45" t="str">
        <f>IF(G15&gt;0,VLOOKUP(G15,reljan,2,0),0)</f>
        <v>Leonardo</v>
      </c>
      <c r="H17" s="131" t="str">
        <f>IF(H15&gt;0,VLOOKUP(H15,reljan,2,0),0)</f>
        <v>Rogério</v>
      </c>
      <c r="I17" s="16"/>
      <c r="J17" s="90">
        <v>15</v>
      </c>
      <c r="K17" s="71" t="s">
        <v>11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213"/>
    </row>
    <row r="18" spans="1:31" ht="13.5" customHeight="1">
      <c r="A18" s="365"/>
      <c r="B18" s="132">
        <f t="shared" ref="B18:H18" si="3">IF(B15&gt;0,VLOOKUP(B15,reljan,3,0),0)</f>
        <v>0</v>
      </c>
      <c r="C18" s="48">
        <f t="shared" si="3"/>
        <v>0</v>
      </c>
      <c r="D18" s="49">
        <f t="shared" si="3"/>
        <v>0</v>
      </c>
      <c r="E18" s="48">
        <f t="shared" si="3"/>
        <v>0</v>
      </c>
      <c r="F18" s="300">
        <f t="shared" si="3"/>
        <v>0</v>
      </c>
      <c r="G18" s="35"/>
      <c r="H18" s="309">
        <f t="shared" si="3"/>
        <v>0</v>
      </c>
      <c r="I18" s="18"/>
      <c r="J18" s="92">
        <v>16</v>
      </c>
      <c r="K18" s="72" t="s">
        <v>20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213">
        <v>42979</v>
      </c>
    </row>
    <row r="19" spans="1:31" ht="13.5" customHeight="1">
      <c r="A19" s="365"/>
      <c r="B19" s="33">
        <f>'PAF Jan23'!B15</f>
        <v>29</v>
      </c>
      <c r="C19" s="38">
        <f>'PAF Jan23'!C15</f>
        <v>30</v>
      </c>
      <c r="D19" s="33">
        <f>'PAF Jan23'!D15</f>
        <v>31</v>
      </c>
      <c r="E19" s="296"/>
      <c r="F19" s="294"/>
      <c r="G19" s="312"/>
      <c r="H19" s="334"/>
      <c r="I19" s="250"/>
      <c r="J19" s="90">
        <v>17</v>
      </c>
      <c r="K19" s="71" t="s">
        <v>22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213">
        <v>43009</v>
      </c>
    </row>
    <row r="20" spans="1:31" ht="13.5" customHeight="1">
      <c r="A20" s="365"/>
      <c r="B20" s="35" t="s">
        <v>9</v>
      </c>
      <c r="C20" s="39" t="s">
        <v>9</v>
      </c>
      <c r="D20" s="35" t="s">
        <v>9</v>
      </c>
      <c r="E20" s="297"/>
      <c r="F20" s="295"/>
      <c r="G20" s="304"/>
      <c r="H20" s="337"/>
      <c r="I20" s="308"/>
      <c r="J20" s="92">
        <v>18</v>
      </c>
      <c r="K20" s="77" t="s">
        <v>25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213"/>
    </row>
    <row r="21" spans="1:31" ht="13.5" customHeight="1">
      <c r="A21" s="365"/>
      <c r="B21" s="45" t="str">
        <f>IF(B19&gt;0,VLOOKUP(B19,reljan,2,0),0)</f>
        <v>Edmilsom</v>
      </c>
      <c r="C21" s="46" t="str">
        <f>IF(C19&gt;0,VLOOKUP(C19,reljan,2,0),0)</f>
        <v>Benedito</v>
      </c>
      <c r="D21" s="45" t="str">
        <f>IF(D19&gt;0,VLOOKUP(D19,reljan,2,0),0)</f>
        <v>Marques</v>
      </c>
      <c r="E21" s="298"/>
      <c r="F21" s="302"/>
      <c r="G21" s="305"/>
      <c r="H21" s="335"/>
      <c r="I21" s="250"/>
      <c r="J21" s="90">
        <v>19</v>
      </c>
      <c r="K21" s="71" t="s">
        <v>18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213"/>
    </row>
    <row r="22" spans="1:31" ht="13.5" customHeight="1">
      <c r="A22" s="365"/>
      <c r="B22" s="48">
        <f>IF(B19&gt;0,VLOOKUP(B19,reljan,3,0),0)</f>
        <v>0</v>
      </c>
      <c r="C22" s="136"/>
      <c r="D22" s="135">
        <f t="shared" ref="C22:D22" si="4">IF(D19&gt;0,VLOOKUP(D19,reljan,3,0),0)</f>
        <v>0</v>
      </c>
      <c r="E22" s="299"/>
      <c r="F22" s="311"/>
      <c r="G22" s="313"/>
      <c r="H22" s="336"/>
      <c r="I22" s="250"/>
      <c r="J22" s="92">
        <v>20</v>
      </c>
      <c r="K22" s="72" t="s">
        <v>11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213">
        <v>43040</v>
      </c>
    </row>
    <row r="23" spans="1:31" s="20" customFormat="1" ht="13.5" customHeight="1">
      <c r="A23" s="365"/>
      <c r="B23" s="38"/>
      <c r="C23" s="33"/>
      <c r="D23" s="143"/>
      <c r="E23" s="144"/>
      <c r="F23" s="301"/>
      <c r="G23" s="303"/>
      <c r="H23" s="310"/>
      <c r="I23" s="84"/>
      <c r="J23" s="90">
        <v>21</v>
      </c>
      <c r="K23" s="71" t="s">
        <v>20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215">
        <v>43070</v>
      </c>
      <c r="AC23" s="209"/>
      <c r="AD23" s="209"/>
      <c r="AE23" s="209"/>
    </row>
    <row r="24" spans="1:31" s="20" customFormat="1" ht="13.5" customHeight="1">
      <c r="A24" s="365"/>
      <c r="B24" s="39"/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22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215"/>
      <c r="AC24" s="209"/>
      <c r="AD24" s="209"/>
      <c r="AE24" s="209"/>
    </row>
    <row r="25" spans="1:31" s="20" customFormat="1" ht="13.5" customHeight="1">
      <c r="A25" s="365"/>
      <c r="B25" s="46"/>
      <c r="C25" s="45"/>
      <c r="D25" s="42"/>
      <c r="E25" s="35"/>
      <c r="F25" s="42"/>
      <c r="G25" s="35"/>
      <c r="H25" s="138"/>
      <c r="I25" s="84"/>
      <c r="J25" s="90">
        <v>23</v>
      </c>
      <c r="K25" s="71" t="s">
        <v>25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215"/>
      <c r="AC25" s="209"/>
      <c r="AD25" s="209"/>
      <c r="AE25" s="209"/>
    </row>
    <row r="26" spans="1:31" ht="13.5" customHeight="1" thickBot="1">
      <c r="A26" s="366"/>
      <c r="B26" s="255">
        <f>IF(B23&gt;0,VLOOKUP(B23,reljan,3,0),0)</f>
        <v>0</v>
      </c>
      <c r="C26" s="263"/>
      <c r="D26" s="141"/>
      <c r="E26" s="140"/>
      <c r="F26" s="141"/>
      <c r="G26" s="140"/>
      <c r="H26" s="142"/>
      <c r="I26" s="83"/>
      <c r="J26" s="92">
        <v>24</v>
      </c>
      <c r="K26" s="72" t="s">
        <v>18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213"/>
    </row>
    <row r="27" spans="1:31" s="56" customFormat="1" ht="15.75" customHeight="1">
      <c r="A27" s="58"/>
      <c r="B27" s="74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11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216"/>
      <c r="AC27" s="210"/>
      <c r="AD27" s="210"/>
      <c r="AE27" s="210"/>
    </row>
    <row r="28" spans="1:31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20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17"/>
      <c r="AC28" s="209"/>
      <c r="AD28" s="209"/>
      <c r="AE28" s="209"/>
    </row>
    <row r="29" spans="1:31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22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17"/>
      <c r="AC29" s="209"/>
      <c r="AD29" s="209"/>
      <c r="AE29" s="209"/>
    </row>
    <row r="30" spans="1:31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25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17"/>
      <c r="AC30" s="209"/>
      <c r="AD30" s="209"/>
      <c r="AE30" s="209"/>
    </row>
    <row r="31" spans="1:31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18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17"/>
      <c r="AC31" s="209"/>
      <c r="AD31" s="209"/>
      <c r="AE31" s="209"/>
    </row>
    <row r="32" spans="1:31" s="20" customFormat="1" ht="15.75" customHeight="1">
      <c r="A32" s="362" t="s">
        <v>30</v>
      </c>
      <c r="B32" s="363"/>
      <c r="C32" s="363"/>
      <c r="D32" s="349">
        <f>COUNTIF(B3:H26,"A")+COUNTIF(B3:H26,"B")+COUNTIF(B3:H26,"C")</f>
        <v>31</v>
      </c>
      <c r="E32" s="69"/>
      <c r="H32" s="79"/>
      <c r="I32" s="84"/>
      <c r="J32" s="92">
        <v>30</v>
      </c>
      <c r="K32" s="72" t="s">
        <v>11</v>
      </c>
      <c r="L32" s="77"/>
      <c r="M32" s="93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17"/>
      <c r="AC32" s="209"/>
      <c r="AD32" s="209"/>
      <c r="AE32" s="209"/>
    </row>
    <row r="33" spans="1:31" s="20" customFormat="1" ht="15.75" customHeight="1" thickBot="1">
      <c r="A33" s="362"/>
      <c r="B33" s="363"/>
      <c r="C33" s="363"/>
      <c r="D33" s="350"/>
      <c r="E33" s="69"/>
      <c r="H33" s="79"/>
      <c r="I33" s="84"/>
      <c r="J33" s="106">
        <v>31</v>
      </c>
      <c r="K33" s="94" t="s">
        <v>20</v>
      </c>
      <c r="L33" s="107"/>
      <c r="M33" s="10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17"/>
      <c r="AC33" s="209"/>
      <c r="AD33" s="209"/>
      <c r="AE33" s="209"/>
    </row>
    <row r="34" spans="1:31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345"/>
      <c r="M34" s="346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17"/>
      <c r="AC34" s="209"/>
      <c r="AD34" s="209"/>
      <c r="AE34" s="209"/>
    </row>
    <row r="35" spans="1:31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L35" s="347"/>
      <c r="M35" s="348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17"/>
      <c r="AC35" s="209"/>
      <c r="AD35" s="209"/>
      <c r="AE35" s="209"/>
    </row>
    <row r="36" spans="1:31" s="20" customFormat="1" ht="15.75" customHeight="1">
      <c r="A36" s="373"/>
      <c r="B36" s="374"/>
      <c r="C36" s="374"/>
      <c r="D36" s="368"/>
      <c r="E36" s="69"/>
      <c r="I36" s="8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17"/>
      <c r="AC36" s="209"/>
      <c r="AD36" s="209"/>
      <c r="AE36" s="209"/>
    </row>
    <row r="37" spans="1:31" s="20" customFormat="1" ht="18.75" customHeight="1">
      <c r="A37" s="373"/>
      <c r="B37" s="374"/>
      <c r="C37" s="374"/>
      <c r="D37" s="369"/>
      <c r="E37" s="69"/>
      <c r="I37" s="101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17"/>
      <c r="AC37" s="209"/>
      <c r="AD37" s="209"/>
      <c r="AE37" s="209"/>
    </row>
    <row r="38" spans="1:31" s="20" customFormat="1" ht="18" customHeight="1">
      <c r="A38" s="375" t="s">
        <v>32</v>
      </c>
      <c r="B38" s="376"/>
      <c r="C38" s="376"/>
      <c r="D38" s="370">
        <f>D32-D35</f>
        <v>31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17"/>
      <c r="AC38" s="209"/>
      <c r="AD38" s="209"/>
      <c r="AE38" s="209"/>
    </row>
    <row r="39" spans="1:31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17"/>
      <c r="AC39" s="209"/>
      <c r="AD39" s="209"/>
      <c r="AE39" s="209"/>
    </row>
    <row r="40" spans="1:31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17"/>
      <c r="AC40" s="209"/>
      <c r="AD40" s="209"/>
      <c r="AE40" s="209"/>
    </row>
    <row r="41" spans="1:31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17"/>
      <c r="AC41" s="209"/>
      <c r="AD41" s="209"/>
      <c r="AE41" s="209"/>
    </row>
    <row r="42" spans="1:31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17"/>
      <c r="AC42" s="209"/>
      <c r="AD42" s="209"/>
      <c r="AE42" s="209"/>
    </row>
  </sheetData>
  <mergeCells count="11">
    <mergeCell ref="A2:A26"/>
    <mergeCell ref="D35:D37"/>
    <mergeCell ref="D38:D40"/>
    <mergeCell ref="A35:C37"/>
    <mergeCell ref="A38:C40"/>
    <mergeCell ref="L34:M34"/>
    <mergeCell ref="L35:M35"/>
    <mergeCell ref="D32:D34"/>
    <mergeCell ref="A29:D31"/>
    <mergeCell ref="J41:K41"/>
    <mergeCell ref="A32:C34"/>
  </mergeCells>
  <conditionalFormatting sqref="C5:C6 E5:E6 G5:G6 B9:B10 C13:C14 E13:E14 B17:B18 C21:C22 E21:E22 D9:D10 F9:F10 H9:H10 G13:G14 D17:D18 F17:F18 H17:H18">
    <cfRule type="cellIs" dxfId="388" priority="54" operator="equal">
      <formula>0</formula>
    </cfRule>
  </conditionalFormatting>
  <conditionalFormatting sqref="B5:B6 D5:D6 F5:F6 H5:H6 B13:B14 D13:D14 F13:F14 C17:C18 D22 F21:F22 C9:C10 E9:E10 G9:G10 H13:H14 E17:E18 G17">
    <cfRule type="cellIs" dxfId="387" priority="53" operator="equal">
      <formula>0</formula>
    </cfRule>
  </conditionalFormatting>
  <conditionalFormatting sqref="B6:H6 B14:H14 B18:F18 C22:F22 B10:H10 H18">
    <cfRule type="beginsWith" dxfId="386" priority="51" operator="beginsWith" text="Realizada">
      <formula>LEFT(B6,LEN("Realizada"))="Realizada"</formula>
    </cfRule>
    <cfRule type="beginsWith" dxfId="385" priority="52" operator="beginsWith" text="Não">
      <formula>LEFT(B6,LEN("Não"))="Não"</formula>
    </cfRule>
  </conditionalFormatting>
  <conditionalFormatting sqref="L3:L4">
    <cfRule type="cellIs" dxfId="384" priority="50" operator="equal">
      <formula>0</formula>
    </cfRule>
  </conditionalFormatting>
  <conditionalFormatting sqref="L3:L4">
    <cfRule type="beginsWith" dxfId="383" priority="48" operator="beginsWith" text="Realizada">
      <formula>LEFT(L3,LEN("Realizada"))="Realizada"</formula>
    </cfRule>
    <cfRule type="beginsWith" dxfId="382" priority="49" operator="beginsWith" text="Não">
      <formula>LEFT(L3,LEN("Não"))="Não"</formula>
    </cfRule>
  </conditionalFormatting>
  <conditionalFormatting sqref="L5:L19">
    <cfRule type="cellIs" dxfId="381" priority="39" operator="equal">
      <formula>0</formula>
    </cfRule>
  </conditionalFormatting>
  <conditionalFormatting sqref="L5:L19">
    <cfRule type="beginsWith" dxfId="380" priority="37" operator="beginsWith" text="Realizada">
      <formula>LEFT(L5,LEN("Realizada"))="Realizada"</formula>
    </cfRule>
    <cfRule type="beginsWith" dxfId="379" priority="38" operator="beginsWith" text="Não">
      <formula>LEFT(L5,LEN("Não"))="Não"</formula>
    </cfRule>
  </conditionalFormatting>
  <conditionalFormatting sqref="L33">
    <cfRule type="cellIs" dxfId="378" priority="36" operator="equal">
      <formula>0</formula>
    </cfRule>
  </conditionalFormatting>
  <conditionalFormatting sqref="L33">
    <cfRule type="beginsWith" dxfId="377" priority="34" operator="beginsWith" text="Realizada">
      <formula>LEFT(L33,LEN("Realizada"))="Realizada"</formula>
    </cfRule>
    <cfRule type="beginsWith" dxfId="376" priority="35" operator="beginsWith" text="Não">
      <formula>LEFT(L33,LEN("Não"))="Não"</formula>
    </cfRule>
  </conditionalFormatting>
  <conditionalFormatting sqref="L20:L32">
    <cfRule type="cellIs" dxfId="375" priority="33" operator="equal">
      <formula>0</formula>
    </cfRule>
  </conditionalFormatting>
  <conditionalFormatting sqref="L20:L32">
    <cfRule type="beginsWith" dxfId="374" priority="31" operator="beginsWith" text="Realizada">
      <formula>LEFT(L20,LEN("Realizada"))="Realizada"</formula>
    </cfRule>
    <cfRule type="beginsWith" dxfId="373" priority="32" operator="beginsWith" text="Não">
      <formula>LEFT(L20,LEN("Não"))="Não"</formula>
    </cfRule>
  </conditionalFormatting>
  <conditionalFormatting sqref="K20">
    <cfRule type="cellIs" dxfId="372" priority="30" operator="equal">
      <formula>0</formula>
    </cfRule>
  </conditionalFormatting>
  <conditionalFormatting sqref="K20">
    <cfRule type="beginsWith" dxfId="371" priority="28" operator="beginsWith" text="Realizada">
      <formula>LEFT(K20,LEN("Realizada"))="Realizada"</formula>
    </cfRule>
    <cfRule type="beginsWith" dxfId="370" priority="29" operator="beginsWith" text="Não">
      <formula>LEFT(K20,LEN("Não"))="Não"</formula>
    </cfRule>
  </conditionalFormatting>
  <conditionalFormatting sqref="K9">
    <cfRule type="cellIs" dxfId="369" priority="27" operator="equal">
      <formula>0</formula>
    </cfRule>
  </conditionalFormatting>
  <conditionalFormatting sqref="K9">
    <cfRule type="beginsWith" dxfId="368" priority="25" operator="beginsWith" text="Realizada">
      <formula>LEFT(K9,LEN("Realizada"))="Realizada"</formula>
    </cfRule>
    <cfRule type="beginsWith" dxfId="367" priority="26" operator="beginsWith" text="Não">
      <formula>LEFT(K9,LEN("Não"))="Não"</formula>
    </cfRule>
  </conditionalFormatting>
  <conditionalFormatting sqref="H21:H22">
    <cfRule type="cellIs" dxfId="366" priority="24" operator="equal">
      <formula>0</formula>
    </cfRule>
  </conditionalFormatting>
  <conditionalFormatting sqref="H22">
    <cfRule type="beginsWith" dxfId="365" priority="22" operator="beginsWith" text="Realizada">
      <formula>LEFT(H22,LEN("Realizada"))="Realizada"</formula>
    </cfRule>
    <cfRule type="beginsWith" dxfId="364" priority="23" operator="beginsWith" text="Não">
      <formula>LEFT(H22,LEN("Não"))="Não"</formula>
    </cfRule>
  </conditionalFormatting>
  <conditionalFormatting sqref="B25:B26">
    <cfRule type="cellIs" dxfId="363" priority="15" operator="equal">
      <formula>0</formula>
    </cfRule>
  </conditionalFormatting>
  <conditionalFormatting sqref="B26">
    <cfRule type="beginsWith" dxfId="362" priority="13" operator="beginsWith" text="Realizada">
      <formula>LEFT(B26,LEN("Realizada"))="Realizada"</formula>
    </cfRule>
    <cfRule type="beginsWith" dxfId="361" priority="14" operator="beginsWith" text="Não">
      <formula>LEFT(B26,LEN("Não"))="Não"</formula>
    </cfRule>
  </conditionalFormatting>
  <conditionalFormatting sqref="G21:G22">
    <cfRule type="cellIs" dxfId="360" priority="9" operator="equal">
      <formula>0</formula>
    </cfRule>
  </conditionalFormatting>
  <conditionalFormatting sqref="G22">
    <cfRule type="beginsWith" dxfId="359" priority="7" operator="beginsWith" text="Realizada">
      <formula>LEFT(G22,LEN("Realizada"))="Realizada"</formula>
    </cfRule>
    <cfRule type="beginsWith" dxfId="358" priority="8" operator="beginsWith" text="Não">
      <formula>LEFT(G22,LEN("Não"))="Não"</formula>
    </cfRule>
  </conditionalFormatting>
  <conditionalFormatting sqref="B21:B22 D21">
    <cfRule type="cellIs" dxfId="357" priority="6" operator="equal">
      <formula>0</formula>
    </cfRule>
  </conditionalFormatting>
  <conditionalFormatting sqref="B22">
    <cfRule type="beginsWith" dxfId="356" priority="4" operator="beginsWith" text="Realizada">
      <formula>LEFT(B22,LEN("Realizada"))="Realizada"</formula>
    </cfRule>
    <cfRule type="beginsWith" dxfId="355" priority="5" operator="beginsWith" text="Não">
      <formula>LEFT(B22,LEN("Não"))="Não"</formula>
    </cfRule>
  </conditionalFormatting>
  <conditionalFormatting sqref="C25:C26">
    <cfRule type="cellIs" dxfId="354" priority="3" operator="equal">
      <formula>0</formula>
    </cfRule>
  </conditionalFormatting>
  <conditionalFormatting sqref="C26">
    <cfRule type="beginsWith" dxfId="353" priority="1" operator="beginsWith" text="Realizada">
      <formula>LEFT(C26,LEN("Realizada"))="Realizada"</formula>
    </cfRule>
    <cfRule type="beginsWith" dxfId="352" priority="2" operator="beginsWith" text="Não">
      <formula>LEFT(C26,LEN("Não"))="Não"</formula>
    </cfRule>
  </conditionalFormatting>
  <dataValidations count="3">
    <dataValidation type="list" allowBlank="1" showInputMessage="1" showErrorMessage="1" sqref="K3:K33" xr:uid="{00000000-0002-0000-0200-000000000000}">
      <formula1>fiscais01</formula1>
    </dataValidation>
    <dataValidation type="list" allowBlank="1" showInputMessage="1" showErrorMessage="1" sqref="L3:L33" xr:uid="{00000000-0002-0000-0200-000001000000}">
      <formula1>status</formula1>
    </dataValidation>
    <dataValidation type="list" allowBlank="1" showInputMessage="1" showErrorMessage="1" sqref="M3:M33" xr:uid="{00000000-0002-0000-0200-000002000000}">
      <formula1>situacao</formula1>
    </dataValidation>
  </dataValidations>
  <printOptions horizontalCentered="1"/>
  <pageMargins left="0.37" right="0.19685039370078741" top="0.46" bottom="0.19685039370078741" header="0" footer="0.19685039370078741"/>
  <pageSetup paperSize="9" scale="80" fitToWidth="0" orientation="landscape" r:id="rId1"/>
  <headerFooter>
    <oddHeader>&amp;C</oddHeader>
  </headerFooter>
  <colBreaks count="1" manualBreakCount="1">
    <brk id="13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BN22"/>
  <sheetViews>
    <sheetView view="pageBreakPreview" zoomScale="93" zoomScaleNormal="100" zoomScaleSheetLayoutView="93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26" width="9.140625" style="3"/>
    <col min="27" max="66" width="9.140625" style="205"/>
    <col min="67" max="16384" width="9.140625" style="3"/>
  </cols>
  <sheetData>
    <row r="1" spans="1:66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66" ht="14.25" customHeight="1">
      <c r="A2" s="342" t="s">
        <v>34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66" s="31" customFormat="1" ht="14.25" customHeight="1">
      <c r="A3" s="343"/>
      <c r="B3" s="164">
        <f>'Rel. Fev23 '!B3</f>
        <v>0</v>
      </c>
      <c r="C3" s="165">
        <f>'Rel. Fev23 '!C3</f>
        <v>0</v>
      </c>
      <c r="D3" s="164"/>
      <c r="E3" s="165">
        <v>1</v>
      </c>
      <c r="F3" s="164">
        <v>2</v>
      </c>
      <c r="G3" s="165">
        <v>3</v>
      </c>
      <c r="H3" s="166">
        <v>4</v>
      </c>
      <c r="I3" s="111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</row>
    <row r="4" spans="1:66" s="31" customFormat="1" ht="14.25" customHeight="1">
      <c r="A4" s="343"/>
      <c r="B4" s="167"/>
      <c r="C4" s="168"/>
      <c r="D4" s="169"/>
      <c r="E4" s="168" t="s">
        <v>9</v>
      </c>
      <c r="F4" s="169" t="s">
        <v>9</v>
      </c>
      <c r="G4" s="168" t="s">
        <v>9</v>
      </c>
      <c r="H4" s="170" t="s">
        <v>9</v>
      </c>
      <c r="I4" s="111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</row>
    <row r="5" spans="1:66" s="31" customFormat="1" ht="14.25" customHeight="1">
      <c r="A5" s="343"/>
      <c r="B5" s="171">
        <f>IF(B3&gt;0,VLOOKUP(B3,reljan,2,0),0)</f>
        <v>0</v>
      </c>
      <c r="C5" s="172">
        <f>IF(C3&gt;0,VLOOKUP(C3,reljan,2,0),0)</f>
        <v>0</v>
      </c>
      <c r="D5" s="171"/>
      <c r="E5" s="172" t="str">
        <f>'Rel. Fev23 '!K3</f>
        <v>Leonardo</v>
      </c>
      <c r="F5" s="171" t="str">
        <f>'Rel. Fev23 '!K4</f>
        <v>Rogério</v>
      </c>
      <c r="G5" s="172" t="str">
        <f>'Rel. Fev23 '!K5</f>
        <v>Edimilson</v>
      </c>
      <c r="H5" s="173" t="str">
        <f>'Rel. Fev23 '!K6</f>
        <v>Benedito</v>
      </c>
      <c r="I5" s="111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</row>
    <row r="6" spans="1:66" s="31" customFormat="1" ht="14.25" customHeight="1">
      <c r="A6" s="343"/>
      <c r="B6" s="174">
        <v>5</v>
      </c>
      <c r="C6" s="164">
        <v>6</v>
      </c>
      <c r="D6" s="174">
        <v>7</v>
      </c>
      <c r="E6" s="164">
        <v>8</v>
      </c>
      <c r="F6" s="174">
        <v>9</v>
      </c>
      <c r="G6" s="164">
        <v>10</v>
      </c>
      <c r="H6" s="175">
        <v>11</v>
      </c>
      <c r="I6" s="111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</row>
    <row r="7" spans="1:66" s="31" customFormat="1" ht="14.25" customHeight="1">
      <c r="A7" s="343"/>
      <c r="B7" s="168" t="s">
        <v>9</v>
      </c>
      <c r="C7" s="169" t="str">
        <f>'Rel. Fev23 '!C8</f>
        <v>A</v>
      </c>
      <c r="D7" s="168" t="str">
        <f>'Rel. Fev23 '!D8</f>
        <v>A</v>
      </c>
      <c r="E7" s="169" t="str">
        <f>'Rel. Fev23 '!E8</f>
        <v>A</v>
      </c>
      <c r="F7" s="168" t="str">
        <f>'Rel. Fev23 '!F8</f>
        <v>A</v>
      </c>
      <c r="G7" s="169" t="str">
        <f>'Rel. Fev23 '!G8</f>
        <v>A</v>
      </c>
      <c r="H7" s="176" t="s">
        <v>9</v>
      </c>
      <c r="I7" s="111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</row>
    <row r="8" spans="1:66" s="31" customFormat="1" ht="14.25" customHeight="1">
      <c r="A8" s="343"/>
      <c r="B8" s="168" t="str">
        <f>'Rel. Fev23 '!K7</f>
        <v>Sarmento</v>
      </c>
      <c r="C8" s="177" t="str">
        <f>'Rel. Fev23 '!K8</f>
        <v>Leonardo</v>
      </c>
      <c r="D8" s="168" t="str">
        <f>'Rel. Fev23 '!K9</f>
        <v>Rogério</v>
      </c>
      <c r="E8" s="177" t="str">
        <f>'Rel. Fev23 '!K10</f>
        <v>Edimilson</v>
      </c>
      <c r="F8" s="168" t="str">
        <f>'Rel. Fev23 '!K11</f>
        <v>Benedito</v>
      </c>
      <c r="G8" s="177" t="str">
        <f>'Rel. Fev23 '!K12</f>
        <v>Sarmento</v>
      </c>
      <c r="H8" s="168" t="str">
        <f>'Rel. Fev23 '!K13</f>
        <v>Leonardo</v>
      </c>
      <c r="I8" s="111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</row>
    <row r="9" spans="1:66" s="31" customFormat="1" ht="14.25" customHeight="1">
      <c r="A9" s="343"/>
      <c r="B9" s="164">
        <v>12</v>
      </c>
      <c r="C9" s="174">
        <v>13</v>
      </c>
      <c r="D9" s="164">
        <v>14</v>
      </c>
      <c r="E9" s="174">
        <v>15</v>
      </c>
      <c r="F9" s="164">
        <v>16</v>
      </c>
      <c r="G9" s="174">
        <v>17</v>
      </c>
      <c r="H9" s="166">
        <v>18</v>
      </c>
      <c r="I9" s="111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</row>
    <row r="10" spans="1:66" s="31" customFormat="1" ht="14.25" customHeight="1">
      <c r="A10" s="343"/>
      <c r="B10" s="169" t="s">
        <v>9</v>
      </c>
      <c r="C10" s="168" t="str">
        <f>'Rel. Fev23 '!C12</f>
        <v>A</v>
      </c>
      <c r="D10" s="169" t="str">
        <f>'Rel. Fev23 '!D12</f>
        <v>A</v>
      </c>
      <c r="E10" s="168" t="str">
        <f>'Rel. Fev23 '!E12</f>
        <v>A</v>
      </c>
      <c r="F10" s="169" t="str">
        <f>'Rel. Fev23 '!F12</f>
        <v>A</v>
      </c>
      <c r="G10" s="168" t="str">
        <f>'Rel. Fev23 '!G12</f>
        <v>A</v>
      </c>
      <c r="H10" s="170" t="s">
        <v>9</v>
      </c>
      <c r="I10" s="111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</row>
    <row r="11" spans="1:66" s="31" customFormat="1" ht="14.25" customHeight="1">
      <c r="A11" s="343"/>
      <c r="B11" s="177" t="str">
        <f>'Rel. Fev23 '!K14</f>
        <v>Rogério</v>
      </c>
      <c r="C11" s="168" t="str">
        <f>'Rel. Fev23 '!K15</f>
        <v>Edimilson</v>
      </c>
      <c r="D11" s="177" t="str">
        <f>'Rel. Fev23 '!K16</f>
        <v>Benedito</v>
      </c>
      <c r="E11" s="168" t="str">
        <f>'Rel. Fev23 '!K17</f>
        <v>Edimilson</v>
      </c>
      <c r="F11" s="177" t="str">
        <f>'Rel. Fev23 '!K18</f>
        <v>Benedito</v>
      </c>
      <c r="G11" s="168" t="str">
        <f>'Rel. Fev23 '!K19</f>
        <v>Rogério</v>
      </c>
      <c r="H11" s="178" t="str">
        <f>'Rel. Fev23 '!K20</f>
        <v>Edimilson</v>
      </c>
      <c r="I11" s="111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</row>
    <row r="12" spans="1:66" s="31" customFormat="1" ht="14.25" customHeight="1">
      <c r="A12" s="343"/>
      <c r="B12" s="174">
        <v>19</v>
      </c>
      <c r="C12" s="164">
        <v>20</v>
      </c>
      <c r="D12" s="174">
        <v>21</v>
      </c>
      <c r="E12" s="164">
        <v>22</v>
      </c>
      <c r="F12" s="174">
        <v>23</v>
      </c>
      <c r="G12" s="164">
        <v>24</v>
      </c>
      <c r="H12" s="175">
        <v>25</v>
      </c>
      <c r="I12" s="111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</row>
    <row r="13" spans="1:66" s="31" customFormat="1" ht="14.25" customHeight="1">
      <c r="A13" s="343"/>
      <c r="B13" s="168" t="s">
        <v>9</v>
      </c>
      <c r="C13" s="169" t="str">
        <f>'Rel. Fev23 '!C16</f>
        <v>A</v>
      </c>
      <c r="D13" s="168" t="str">
        <f>'Rel. Fev23 '!D16</f>
        <v>A</v>
      </c>
      <c r="E13" s="169" t="str">
        <f>'Rel. Fev23 '!E16</f>
        <v>A</v>
      </c>
      <c r="F13" s="168" t="str">
        <f>'Rel. Fev23 '!F16</f>
        <v>A</v>
      </c>
      <c r="G13" s="169" t="str">
        <f>'Rel. Fev23 '!G16</f>
        <v>A</v>
      </c>
      <c r="H13" s="176" t="s">
        <v>9</v>
      </c>
      <c r="I13" s="111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</row>
    <row r="14" spans="1:66" s="31" customFormat="1" ht="14.25" customHeight="1">
      <c r="A14" s="343"/>
      <c r="B14" s="168" t="str">
        <f>'Rel. Fev23 '!K21</f>
        <v>Benedito</v>
      </c>
      <c r="C14" s="177" t="str">
        <f>'Rel. Fev23 '!K22</f>
        <v>Sarmento</v>
      </c>
      <c r="D14" s="168" t="str">
        <f>'Rel. Fev23 '!K23</f>
        <v>Leonardo</v>
      </c>
      <c r="E14" s="177" t="str">
        <f>'Rel. Fev23 '!K24</f>
        <v>Rogério</v>
      </c>
      <c r="F14" s="168" t="str">
        <f>'Rel. Fev23 '!K25</f>
        <v>Edimilson</v>
      </c>
      <c r="G14" s="177" t="str">
        <f>'Rel. Fev23 '!K26</f>
        <v>Benedito</v>
      </c>
      <c r="H14" s="176" t="str">
        <f>'Rel. Fev23 '!K27</f>
        <v>Marques/Sarmento</v>
      </c>
      <c r="I14" s="111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</row>
    <row r="15" spans="1:66" s="31" customFormat="1" ht="14.25" customHeight="1">
      <c r="A15" s="343"/>
      <c r="B15" s="164">
        <v>26</v>
      </c>
      <c r="C15" s="174">
        <v>27</v>
      </c>
      <c r="D15" s="164">
        <v>28</v>
      </c>
      <c r="E15" s="174"/>
      <c r="F15" s="164"/>
      <c r="G15" s="174">
        <f>'Rel. Fev23 '!G19</f>
        <v>0</v>
      </c>
      <c r="H15" s="166">
        <f>'Rel. Fev23 '!H19</f>
        <v>0</v>
      </c>
      <c r="I15" s="111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</row>
    <row r="16" spans="1:66" s="31" customFormat="1" ht="14.25" customHeight="1">
      <c r="A16" s="343"/>
      <c r="B16" s="169" t="s">
        <v>9</v>
      </c>
      <c r="C16" s="168" t="s">
        <v>9</v>
      </c>
      <c r="D16" s="169" t="s">
        <v>9</v>
      </c>
      <c r="E16" s="168"/>
      <c r="F16" s="169"/>
      <c r="G16" s="168">
        <f>'Rel. Fev23 '!G20</f>
        <v>0</v>
      </c>
      <c r="H16" s="170">
        <f>'Rel. Fev23 '!H20</f>
        <v>0</v>
      </c>
      <c r="I16" s="111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</row>
    <row r="17" spans="1:66" s="31" customFormat="1" ht="14.25" customHeight="1">
      <c r="A17" s="343"/>
      <c r="B17" s="177" t="str">
        <f>'Rel. Fev23 '!K28</f>
        <v>Leonardo</v>
      </c>
      <c r="C17" s="168" t="str">
        <f>'Rel. Fev23 '!K29</f>
        <v>Rogério</v>
      </c>
      <c r="D17" s="171" t="str">
        <f>'Rel. Fev23 '!K30</f>
        <v>Edimilson</v>
      </c>
      <c r="E17" s="168">
        <f>'Rel. Fev23 '!E21</f>
        <v>0</v>
      </c>
      <c r="F17" s="177">
        <f>'Rel. Fev23 '!F21</f>
        <v>0</v>
      </c>
      <c r="G17" s="168">
        <f>'Rel. Fev23 '!G21</f>
        <v>0</v>
      </c>
      <c r="H17" s="178">
        <f>'Rel. Fev23 '!H21</f>
        <v>0</v>
      </c>
      <c r="I17" s="111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</row>
    <row r="18" spans="1:66" s="31" customFormat="1" ht="14.25" customHeight="1">
      <c r="A18" s="343"/>
      <c r="B18" s="179">
        <f>'Rel. Fev23 '!B23</f>
        <v>0</v>
      </c>
      <c r="C18" s="180">
        <f>'Rel. Fev23 '!C23</f>
        <v>0</v>
      </c>
      <c r="D18" s="179">
        <f>'Rel. Jan23'!D23</f>
        <v>0</v>
      </c>
      <c r="E18" s="180">
        <f>'Rel. Fev23 '!E23</f>
        <v>0</v>
      </c>
      <c r="F18" s="179">
        <f>'Rel. Fev23 '!F23</f>
        <v>0</v>
      </c>
      <c r="G18" s="180">
        <f>'Rel. Fev23 '!G23</f>
        <v>0</v>
      </c>
      <c r="H18" s="181">
        <f>'Rel. Fev23 '!H23</f>
        <v>0</v>
      </c>
      <c r="I18" s="111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</row>
    <row r="19" spans="1:66" s="31" customFormat="1" ht="14.25" customHeight="1">
      <c r="A19" s="343"/>
      <c r="B19" s="182">
        <f>'Rel. Fev23 '!B24</f>
        <v>0</v>
      </c>
      <c r="C19" s="183">
        <f>'Rel. Fev23 '!C24</f>
        <v>0</v>
      </c>
      <c r="D19" s="182">
        <f>'Rel. Fev23 '!D24</f>
        <v>0</v>
      </c>
      <c r="E19" s="183">
        <f>'Rel. Fev23 '!E24</f>
        <v>0</v>
      </c>
      <c r="F19" s="182">
        <f>'Rel. Fev23 '!F24</f>
        <v>0</v>
      </c>
      <c r="G19" s="183">
        <f>'Rel. Fev23 '!G24</f>
        <v>0</v>
      </c>
      <c r="H19" s="184">
        <f>'Rel. Fev23 '!H24</f>
        <v>0</v>
      </c>
      <c r="I19" s="111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</row>
    <row r="20" spans="1:66" s="31" customFormat="1" ht="14.25" customHeight="1">
      <c r="A20" s="344"/>
      <c r="B20" s="185">
        <f>'Rel. Fev23 '!B25</f>
        <v>0</v>
      </c>
      <c r="C20" s="186">
        <f>'Rel. Fev23 '!C25</f>
        <v>0</v>
      </c>
      <c r="D20" s="185">
        <f>'Rel. Fev23 '!D25</f>
        <v>0</v>
      </c>
      <c r="E20" s="186">
        <f>'Rel. Fev23 '!E25</f>
        <v>0</v>
      </c>
      <c r="F20" s="185">
        <f>'Rel. Fev23 '!F25</f>
        <v>0</v>
      </c>
      <c r="G20" s="186">
        <f>'Rel. Fev23 '!G25</f>
        <v>0</v>
      </c>
      <c r="H20" s="187">
        <f>'Rel. Fev23 '!H25</f>
        <v>0</v>
      </c>
      <c r="I20" s="111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</row>
    <row r="21" spans="1:66" ht="11.25" customHeight="1">
      <c r="A21" s="1"/>
      <c r="B21" s="1"/>
      <c r="C21" s="1"/>
      <c r="D21" s="1"/>
      <c r="E21" s="1"/>
      <c r="F21" s="1"/>
      <c r="G21" s="1"/>
      <c r="H21" s="2"/>
    </row>
    <row r="22" spans="1:66">
      <c r="A22" s="9"/>
      <c r="B22" s="9"/>
      <c r="C22" s="9"/>
    </row>
  </sheetData>
  <mergeCells count="2">
    <mergeCell ref="G1:H1"/>
    <mergeCell ref="A2:A20"/>
  </mergeCells>
  <conditionalFormatting sqref="B3:H3">
    <cfRule type="cellIs" dxfId="351" priority="3" operator="equal">
      <formula>#REF!</formula>
    </cfRule>
  </conditionalFormatting>
  <conditionalFormatting sqref="B6:H7">
    <cfRule type="cellIs" dxfId="350" priority="5" operator="equal">
      <formula>#REF!</formula>
    </cfRule>
  </conditionalFormatting>
  <conditionalFormatting sqref="B9:H10">
    <cfRule type="cellIs" dxfId="349" priority="7" operator="equal">
      <formula>#REF!</formula>
    </cfRule>
  </conditionalFormatting>
  <conditionalFormatting sqref="B12:H13">
    <cfRule type="cellIs" dxfId="348" priority="9" operator="equal">
      <formula>#REF!</formula>
    </cfRule>
  </conditionalFormatting>
  <conditionalFormatting sqref="B15:H16">
    <cfRule type="cellIs" dxfId="347" priority="11" operator="equal">
      <formula>#REF!</formula>
    </cfRule>
  </conditionalFormatting>
  <conditionalFormatting sqref="B18:H19">
    <cfRule type="cellIs" dxfId="346" priority="13" operator="equal">
      <formula>#REF!</formula>
    </cfRule>
  </conditionalFormatting>
  <conditionalFormatting sqref="B3:B5 D3:D5 F3:F5 H3:H6 C6:C8 B9:B11 D9:D11 F9:F11 H9:H11 G12:G14 E12:E14 C12:C14 B15:B17 D15:D17 F15:F17 H15:H17 G18:G20 E18:E20 C18:C20 E6:E8 G6:G8">
    <cfRule type="cellIs" dxfId="345" priority="2" operator="equal">
      <formula>0</formula>
    </cfRule>
  </conditionalFormatting>
  <conditionalFormatting sqref="G3:G5 E3:E5 C3:C5 B6:B8 G9:G11 E9:E11 C9:C11 B12:B14 D12:D14 F12:F14 H12:H14 G15:G17 E15:E17 C15:C17 B18:B20 D18:D20 F18:F20 H18:H20 D6:D8 F6:F8 H6:H8">
    <cfRule type="cellIs" dxfId="344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AD42"/>
  <sheetViews>
    <sheetView showGridLines="0" showWhiteSpace="0" view="pageBreakPreview" topLeftCell="A13" zoomScale="84" zoomScaleSheetLayoutView="84" workbookViewId="0">
      <selection activeCell="K36" sqref="K36"/>
    </sheetView>
  </sheetViews>
  <sheetFormatPr defaultColWidth="9.140625" defaultRowHeight="15"/>
  <cols>
    <col min="1" max="1" width="11" style="3" customWidth="1"/>
    <col min="2" max="2" width="11" style="40" customWidth="1"/>
    <col min="3" max="8" width="11" style="41" customWidth="1"/>
    <col min="9" max="9" width="7.85546875" style="24" customWidth="1"/>
    <col min="10" max="10" width="5.28515625" style="25" customWidth="1"/>
    <col min="11" max="11" width="17.28515625" style="25" customWidth="1"/>
    <col min="12" max="12" width="12.85546875" style="3" customWidth="1"/>
    <col min="13" max="13" width="32.28515625" style="3" customWidth="1"/>
    <col min="14" max="18" width="8.28515625" style="3" customWidth="1"/>
    <col min="19" max="19" width="9.140625" style="26"/>
    <col min="20" max="27" width="9.140625" style="11"/>
    <col min="28" max="28" width="22.5703125" style="204" customWidth="1"/>
    <col min="29" max="29" width="9.140625" style="205"/>
    <col min="30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98" t="s">
        <v>20</v>
      </c>
      <c r="AC1" s="207" t="s">
        <v>12</v>
      </c>
      <c r="AD1" s="12"/>
    </row>
    <row r="2" spans="1:30" s="15" customFormat="1" ht="16.5" customHeight="1">
      <c r="A2" s="364" t="s">
        <v>34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98" t="s">
        <v>23</v>
      </c>
      <c r="AC2" s="208" t="s">
        <v>19</v>
      </c>
      <c r="AD2" s="161"/>
    </row>
    <row r="3" spans="1:30" ht="13.5" customHeight="1">
      <c r="A3" s="365"/>
      <c r="B3" s="33"/>
      <c r="C3" s="34"/>
      <c r="D3" s="33"/>
      <c r="E3" s="34">
        <v>1</v>
      </c>
      <c r="F3" s="33">
        <v>2</v>
      </c>
      <c r="G3" s="34">
        <v>3</v>
      </c>
      <c r="H3" s="261">
        <v>4</v>
      </c>
      <c r="I3" s="254"/>
      <c r="J3" s="90">
        <v>1</v>
      </c>
      <c r="K3" s="71" t="s">
        <v>22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98" t="s">
        <v>25</v>
      </c>
      <c r="AC3" s="204"/>
      <c r="AD3" s="10"/>
    </row>
    <row r="4" spans="1:30" ht="13.5" customHeight="1">
      <c r="A4" s="365"/>
      <c r="B4" s="35"/>
      <c r="C4" s="39"/>
      <c r="D4" s="35"/>
      <c r="E4" s="39" t="s">
        <v>9</v>
      </c>
      <c r="F4" s="35" t="s">
        <v>9</v>
      </c>
      <c r="G4" s="39" t="s">
        <v>9</v>
      </c>
      <c r="H4" s="340" t="s">
        <v>9</v>
      </c>
      <c r="I4" s="16"/>
      <c r="J4" s="92">
        <v>2</v>
      </c>
      <c r="K4" s="72" t="s">
        <v>25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98" t="s">
        <v>22</v>
      </c>
      <c r="AC4" s="204"/>
      <c r="AD4" s="10"/>
    </row>
    <row r="5" spans="1:30" ht="13.5" customHeight="1">
      <c r="A5" s="365"/>
      <c r="B5" s="45">
        <f t="shared" ref="B5:C5" si="0">IF(B3&gt;0,VLOOKUP(B3,reljan,2,0),0)</f>
        <v>0</v>
      </c>
      <c r="C5" s="52">
        <f t="shared" si="0"/>
        <v>0</v>
      </c>
      <c r="D5" s="45"/>
      <c r="E5" s="52" t="str">
        <f>IF(E3&gt;0,VLOOKUP(E3,reljan,2,0),0)</f>
        <v>Leonardo</v>
      </c>
      <c r="F5" s="45" t="str">
        <f>IF(F3&gt;0,VLOOKUP(F3,reljan,2,0),0)</f>
        <v>Rogério</v>
      </c>
      <c r="G5" s="52" t="str">
        <f>IF(G3&gt;0,VLOOKUP(G3,reljan,2,0),0)</f>
        <v>Edimilson</v>
      </c>
      <c r="H5" s="129" t="str">
        <f>IF(H3&gt;0,VLOOKUP(H3,reljan,2,0),0)</f>
        <v>Benedito</v>
      </c>
      <c r="I5" s="16"/>
      <c r="J5" s="90">
        <v>3</v>
      </c>
      <c r="K5" s="71" t="s">
        <v>35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98" t="s">
        <v>11</v>
      </c>
      <c r="AC5" s="204"/>
      <c r="AD5" s="10"/>
    </row>
    <row r="6" spans="1:30" ht="13.5" customHeight="1">
      <c r="A6" s="365"/>
      <c r="B6" s="48">
        <f t="shared" ref="B6:D6" si="1">IF(B3&gt;0,VLOOKUP(B3,reljan,3,0),0)</f>
        <v>0</v>
      </c>
      <c r="C6" s="49">
        <f t="shared" si="1"/>
        <v>0</v>
      </c>
      <c r="D6" s="48">
        <f t="shared" si="1"/>
        <v>0</v>
      </c>
      <c r="E6" s="49">
        <f>IF(E3&gt;0,VLOOKUP(E3,reljan,3,0),0)</f>
        <v>0</v>
      </c>
      <c r="F6" s="48">
        <f>IF(F3&gt;0,VLOOKUP(F3,reljan,3,0),0)</f>
        <v>0</v>
      </c>
      <c r="G6" s="49">
        <f>IF(G3&gt;0,VLOOKUP(G3,reljan,3,0),0)</f>
        <v>0</v>
      </c>
      <c r="H6" s="130">
        <f>IF(H3&gt;0,VLOOKUP(H3,reljan,3,0),0)</f>
        <v>0</v>
      </c>
      <c r="I6" s="16"/>
      <c r="J6" s="92">
        <v>4</v>
      </c>
      <c r="K6" s="72" t="s">
        <v>11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99" t="s">
        <v>35</v>
      </c>
      <c r="AC6" s="204"/>
      <c r="AD6" s="10"/>
    </row>
    <row r="7" spans="1:30" ht="13.5" customHeight="1">
      <c r="A7" s="365"/>
      <c r="B7" s="34">
        <v>5</v>
      </c>
      <c r="C7" s="33">
        <v>6</v>
      </c>
      <c r="D7" s="34">
        <v>7</v>
      </c>
      <c r="E7" s="33">
        <v>8</v>
      </c>
      <c r="F7" s="34">
        <v>9</v>
      </c>
      <c r="G7" s="33">
        <v>10</v>
      </c>
      <c r="H7" s="97">
        <v>11</v>
      </c>
      <c r="I7" s="16"/>
      <c r="J7" s="90">
        <v>5</v>
      </c>
      <c r="K7" s="71" t="s">
        <v>23</v>
      </c>
      <c r="L7" s="76"/>
      <c r="M7" s="91"/>
      <c r="N7" s="7"/>
      <c r="S7" s="13"/>
      <c r="T7" s="17"/>
      <c r="U7" s="17"/>
      <c r="V7" s="17"/>
      <c r="W7" s="17"/>
      <c r="X7" s="17"/>
      <c r="Y7" s="158"/>
      <c r="Z7" s="158"/>
      <c r="AA7" s="158"/>
      <c r="AB7" s="199" t="s">
        <v>36</v>
      </c>
      <c r="AC7" s="204"/>
      <c r="AD7" s="10"/>
    </row>
    <row r="8" spans="1:30" ht="13.5" customHeight="1">
      <c r="A8" s="365"/>
      <c r="B8" s="37" t="s">
        <v>9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">
        <v>9</v>
      </c>
      <c r="I8" s="16"/>
      <c r="J8" s="92">
        <v>6</v>
      </c>
      <c r="K8" s="72" t="s">
        <v>22</v>
      </c>
      <c r="L8" s="77"/>
      <c r="M8" s="93"/>
      <c r="N8" s="7"/>
      <c r="S8" s="13"/>
      <c r="T8" s="17"/>
      <c r="U8" s="17"/>
      <c r="V8" s="17"/>
      <c r="W8" s="17"/>
      <c r="X8" s="17"/>
      <c r="Y8" s="158"/>
      <c r="Z8" s="158"/>
      <c r="AA8" s="158"/>
      <c r="AB8" s="199"/>
      <c r="AC8" s="204"/>
      <c r="AD8" s="10"/>
    </row>
    <row r="9" spans="1:30" ht="13.5" customHeight="1">
      <c r="A9" s="365"/>
      <c r="B9" s="47" t="str">
        <f>IF(B7&gt;0,VLOOKUP(B7,reljan,2,0),0)</f>
        <v>Sarmento</v>
      </c>
      <c r="C9" s="45" t="str">
        <f>IF(C7&gt;0,VLOOKUP(C7,reljan,2,0),0)</f>
        <v>Leonardo</v>
      </c>
      <c r="D9" s="52" t="str">
        <f>IF(D7&gt;0,VLOOKUP(D7,reljan,2,0),0)</f>
        <v>Rogério</v>
      </c>
      <c r="E9" s="45" t="str">
        <f>IF(E7&gt;0,VLOOKUP(E7,reljan,2,0),0)</f>
        <v>Edimilson</v>
      </c>
      <c r="F9" s="52" t="str">
        <f>IF(F7&gt;0,VLOOKUP(F7,reljan,2,0),0)</f>
        <v>Benedito</v>
      </c>
      <c r="G9" s="45" t="str">
        <f>IF(G7&gt;0,VLOOKUP(G7,reljan,2,0),0)</f>
        <v>Sarmento</v>
      </c>
      <c r="H9" s="131" t="str">
        <f>IF(H7&gt;0,VLOOKUP(H7,reljan,2,0),0)</f>
        <v>Leonardo</v>
      </c>
      <c r="I9" s="16"/>
      <c r="J9" s="90">
        <v>7</v>
      </c>
      <c r="K9" s="71" t="s">
        <v>25</v>
      </c>
      <c r="L9" s="76"/>
      <c r="M9" s="91"/>
      <c r="N9" s="7"/>
      <c r="S9" s="13"/>
      <c r="T9" s="17"/>
      <c r="U9" s="17"/>
      <c r="V9" s="17"/>
      <c r="W9" s="17"/>
      <c r="Y9" s="158"/>
      <c r="Z9" s="158"/>
      <c r="AA9" s="158"/>
      <c r="AB9" s="199"/>
      <c r="AC9" s="204"/>
      <c r="AD9" s="10"/>
    </row>
    <row r="10" spans="1:30" ht="13.5" customHeight="1">
      <c r="A10" s="365"/>
      <c r="B10" s="132">
        <f t="shared" ref="B10:H10" si="2">IF(B7&gt;0,VLOOKUP(B7,reljan,3,0),0)</f>
        <v>0</v>
      </c>
      <c r="C10" s="48">
        <f t="shared" si="2"/>
        <v>0</v>
      </c>
      <c r="D10" s="49">
        <f t="shared" si="2"/>
        <v>0</v>
      </c>
      <c r="E10" s="48">
        <f t="shared" si="2"/>
        <v>0</v>
      </c>
      <c r="F10" s="49">
        <f t="shared" si="2"/>
        <v>0</v>
      </c>
      <c r="G10" s="48">
        <f t="shared" si="2"/>
        <v>0</v>
      </c>
      <c r="H10" s="133">
        <f t="shared" si="2"/>
        <v>0</v>
      </c>
      <c r="I10" s="16"/>
      <c r="J10" s="92">
        <v>8</v>
      </c>
      <c r="K10" s="72" t="s">
        <v>35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200"/>
    </row>
    <row r="11" spans="1:30" ht="13.5" customHeight="1">
      <c r="A11" s="365"/>
      <c r="B11" s="33">
        <v>12</v>
      </c>
      <c r="C11" s="38">
        <v>13</v>
      </c>
      <c r="D11" s="33">
        <v>14</v>
      </c>
      <c r="E11" s="38">
        <v>15</v>
      </c>
      <c r="F11" s="33">
        <v>16</v>
      </c>
      <c r="G11" s="38">
        <v>17</v>
      </c>
      <c r="H11" s="261">
        <v>18</v>
      </c>
      <c r="I11" s="254"/>
      <c r="J11" s="90">
        <v>9</v>
      </c>
      <c r="K11" s="71" t="s">
        <v>11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99">
        <v>42887</v>
      </c>
    </row>
    <row r="12" spans="1:30" ht="13.5" customHeight="1">
      <c r="A12" s="365"/>
      <c r="B12" s="35" t="s">
        <v>9</v>
      </c>
      <c r="C12" s="39" t="s">
        <v>9</v>
      </c>
      <c r="D12" s="35" t="s">
        <v>9</v>
      </c>
      <c r="E12" s="39" t="s">
        <v>9</v>
      </c>
      <c r="F12" s="35" t="s">
        <v>9</v>
      </c>
      <c r="G12" s="39" t="s">
        <v>9</v>
      </c>
      <c r="H12" s="96" t="s">
        <v>9</v>
      </c>
      <c r="I12" s="16"/>
      <c r="J12" s="92">
        <v>10</v>
      </c>
      <c r="K12" s="72" t="s">
        <v>23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99"/>
    </row>
    <row r="13" spans="1:30" ht="13.5" customHeight="1">
      <c r="A13" s="365"/>
      <c r="B13" s="45" t="str">
        <f>IF(B11&gt;0,VLOOKUP(B11,reljan,2,0),0)</f>
        <v>Rogério</v>
      </c>
      <c r="C13" s="46" t="str">
        <f>IF(C11&gt;0,VLOOKUP(C11,reljan,2,0),0)</f>
        <v>Edimilson</v>
      </c>
      <c r="D13" s="45" t="str">
        <f>IF(D11&gt;0,VLOOKUP(D11,reljan,2,0),0)</f>
        <v>Benedito</v>
      </c>
      <c r="E13" s="46" t="str">
        <f>IF(E11&gt;0,VLOOKUP(E11,reljan,2,0),0)</f>
        <v>Edimilson</v>
      </c>
      <c r="F13" s="45" t="str">
        <f>IF(F11&gt;0,VLOOKUP(F11,reljan,2,0),0)</f>
        <v>Benedito</v>
      </c>
      <c r="G13" s="46" t="str">
        <f>IF(G11&gt;0,VLOOKUP(G11,reljan,2,0),0)</f>
        <v>Rogério</v>
      </c>
      <c r="H13" s="129" t="str">
        <f>IF(H11&gt;0,VLOOKUP(H11,reljan,2,0),0)</f>
        <v>Edimilson</v>
      </c>
      <c r="I13" s="16"/>
      <c r="J13" s="90">
        <v>11</v>
      </c>
      <c r="K13" s="71" t="s">
        <v>22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99"/>
    </row>
    <row r="14" spans="1:30" ht="13.5" customHeight="1">
      <c r="A14" s="365"/>
      <c r="B14" s="51">
        <f t="shared" ref="B14:H14" si="3">IF(B11&gt;0,VLOOKUP(B11,reljan,3,0),0)</f>
        <v>0</v>
      </c>
      <c r="C14" s="50">
        <f t="shared" si="3"/>
        <v>0</v>
      </c>
      <c r="D14" s="51">
        <f t="shared" si="3"/>
        <v>0</v>
      </c>
      <c r="E14" s="50">
        <f t="shared" si="3"/>
        <v>0</v>
      </c>
      <c r="F14" s="51">
        <f t="shared" si="3"/>
        <v>0</v>
      </c>
      <c r="G14" s="50">
        <f t="shared" si="3"/>
        <v>0</v>
      </c>
      <c r="H14" s="134">
        <f t="shared" si="3"/>
        <v>0</v>
      </c>
      <c r="I14" s="16"/>
      <c r="J14" s="92">
        <v>12</v>
      </c>
      <c r="K14" s="72" t="s">
        <v>25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99">
        <v>42917</v>
      </c>
    </row>
    <row r="15" spans="1:30" ht="13.5" customHeight="1">
      <c r="A15" s="365"/>
      <c r="B15" s="34">
        <v>19</v>
      </c>
      <c r="C15" s="33">
        <v>20</v>
      </c>
      <c r="D15" s="34">
        <v>21</v>
      </c>
      <c r="E15" s="33">
        <v>22</v>
      </c>
      <c r="F15" s="34">
        <v>23</v>
      </c>
      <c r="G15" s="33">
        <v>24</v>
      </c>
      <c r="H15" s="97">
        <v>25</v>
      </c>
      <c r="I15" s="16"/>
      <c r="J15" s="90">
        <v>13</v>
      </c>
      <c r="K15" s="71" t="s">
        <v>35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99">
        <v>42948</v>
      </c>
    </row>
    <row r="16" spans="1:30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">
        <v>9</v>
      </c>
      <c r="I16" s="16"/>
      <c r="J16" s="92">
        <v>14</v>
      </c>
      <c r="K16" s="72" t="s">
        <v>11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99"/>
    </row>
    <row r="17" spans="1:29" ht="13.5" customHeight="1">
      <c r="A17" s="365"/>
      <c r="B17" s="47" t="str">
        <f>IF(B15&gt;0,VLOOKUP(B15,reljan,2,0),0)</f>
        <v>Benedito</v>
      </c>
      <c r="C17" s="45" t="str">
        <f>IF(C15&gt;0,VLOOKUP(C15,reljan,2,0),0)</f>
        <v>Sarmento</v>
      </c>
      <c r="D17" s="52" t="str">
        <f>IF(D15&gt;0,VLOOKUP(D15,reljan,2,0),0)</f>
        <v>Leonardo</v>
      </c>
      <c r="E17" s="45" t="str">
        <f>IF(E15&gt;0,VLOOKUP(E15,reljan,2,0),0)</f>
        <v>Rogério</v>
      </c>
      <c r="F17" s="52" t="str">
        <f>IF(F15&gt;0,VLOOKUP(F15,reljan,2,0),0)</f>
        <v>Edimilson</v>
      </c>
      <c r="G17" s="45" t="str">
        <f>IF(G15&gt;0,VLOOKUP(G15,reljan,2,0),0)</f>
        <v>Benedito</v>
      </c>
      <c r="H17" s="131" t="str">
        <f>IF(H15&gt;0,VLOOKUP(H15,reljan,2,0),0)</f>
        <v>Marques/Sarmento</v>
      </c>
      <c r="I17" s="16"/>
      <c r="J17" s="90">
        <v>15</v>
      </c>
      <c r="K17" s="71" t="s">
        <v>35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99"/>
    </row>
    <row r="18" spans="1:29" ht="13.5" customHeight="1">
      <c r="A18" s="365"/>
      <c r="B18" s="132">
        <f>IF(B15&gt;0,VLOOKUP(B15,reljan,3,0),0)</f>
        <v>0</v>
      </c>
      <c r="C18" s="48">
        <f>IF(C15&gt;0,VLOOKUP(C15,reljan,3,0),0)</f>
        <v>0</v>
      </c>
      <c r="D18" s="49">
        <f>IF(D15&gt;0,VLOOKUP(D15,reljan,3,0),0)</f>
        <v>0</v>
      </c>
      <c r="E18" s="48">
        <f>IF(E15&gt;0,VLOOKUP(E15,reljan,3,0),0)</f>
        <v>0</v>
      </c>
      <c r="F18" s="49">
        <f>IF(F15&gt;0,VLOOKUP(F15,reljan,3,0)," ")</f>
        <v>0</v>
      </c>
      <c r="G18" s="48">
        <f>IF(G15&gt;0,VLOOKUP(G15,reljan,3,0),0)</f>
        <v>0</v>
      </c>
      <c r="H18" s="133">
        <f>IF(H15&gt;0,VLOOKUP(H15,reljan,3,0),0)</f>
        <v>0</v>
      </c>
      <c r="I18" s="18"/>
      <c r="J18" s="92">
        <v>16</v>
      </c>
      <c r="K18" s="72" t="s">
        <v>11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99">
        <v>42979</v>
      </c>
    </row>
    <row r="19" spans="1:29" ht="13.5" customHeight="1">
      <c r="A19" s="365"/>
      <c r="B19" s="33">
        <v>26</v>
      </c>
      <c r="C19" s="38">
        <v>27</v>
      </c>
      <c r="D19" s="33">
        <v>28</v>
      </c>
      <c r="E19" s="38"/>
      <c r="F19" s="33"/>
      <c r="G19" s="38"/>
      <c r="H19" s="95"/>
      <c r="I19" s="83"/>
      <c r="J19" s="90">
        <v>17</v>
      </c>
      <c r="K19" s="71" t="s">
        <v>25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99">
        <v>43009</v>
      </c>
    </row>
    <row r="20" spans="1:29" ht="13.5" customHeight="1">
      <c r="A20" s="365"/>
      <c r="B20" s="35" t="s">
        <v>9</v>
      </c>
      <c r="C20" s="39" t="s">
        <v>9</v>
      </c>
      <c r="D20" s="35" t="s">
        <v>9</v>
      </c>
      <c r="E20" s="39"/>
      <c r="F20" s="35"/>
      <c r="G20" s="39"/>
      <c r="H20" s="96"/>
      <c r="I20" s="83"/>
      <c r="J20" s="92">
        <v>18</v>
      </c>
      <c r="K20" s="72" t="s">
        <v>35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99"/>
    </row>
    <row r="21" spans="1:29" ht="13.5" customHeight="1">
      <c r="A21" s="365"/>
      <c r="B21" s="45" t="str">
        <f>IF(B19&gt;0,VLOOKUP(B19,reljan,2,0),0)</f>
        <v>Leonardo</v>
      </c>
      <c r="C21" s="136" t="str">
        <f>IF(C19&gt;0,VLOOKUP(C19,reljan,2,0),0)</f>
        <v>Rogério</v>
      </c>
      <c r="D21" s="45" t="str">
        <f>IF(D19&gt;0,VLOOKUP(D19,reljan,2,0),0)</f>
        <v>Edimilson</v>
      </c>
      <c r="E21" s="46">
        <f>IF(E19&gt;0,VLOOKUP(E19,reljan,2,0),0)</f>
        <v>0</v>
      </c>
      <c r="F21" s="45">
        <f t="shared" ref="F21:H21" si="4">IF(F19&gt;0,VLOOKUP(F19,reljan,2,0),0)</f>
        <v>0</v>
      </c>
      <c r="G21" s="46">
        <f t="shared" si="4"/>
        <v>0</v>
      </c>
      <c r="H21" s="251">
        <f t="shared" si="4"/>
        <v>0</v>
      </c>
      <c r="I21" s="250"/>
      <c r="J21" s="90">
        <v>19</v>
      </c>
      <c r="K21" s="71" t="s">
        <v>11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99"/>
    </row>
    <row r="22" spans="1:29" ht="13.5" customHeight="1">
      <c r="A22" s="365"/>
      <c r="B22" s="135">
        <f>IF(B19&gt;0,VLOOKUP(B19,reljan,3,0),0)</f>
        <v>0</v>
      </c>
      <c r="C22" s="136">
        <f>IF(C19&gt;0,VLOOKUP(C19,reljan,3,0),0)</f>
        <v>0</v>
      </c>
      <c r="D22" s="135">
        <f>IF(D19&gt;0,VLOOKUP(D19,reljan,3,0),0)</f>
        <v>0</v>
      </c>
      <c r="E22" s="136">
        <f>IF(E19&gt;0,VLOOKUP(E19,reljan,3,0),0)</f>
        <v>0</v>
      </c>
      <c r="F22" s="135">
        <f>IF(F19&gt;0,VLOOKUP(F19,reljan,3,0),0)</f>
        <v>0</v>
      </c>
      <c r="G22" s="136"/>
      <c r="H22" s="137"/>
      <c r="I22" s="83"/>
      <c r="J22" s="92">
        <v>20</v>
      </c>
      <c r="K22" s="72" t="s">
        <v>23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99">
        <v>43040</v>
      </c>
    </row>
    <row r="23" spans="1:29" s="20" customFormat="1" ht="12.75" customHeight="1">
      <c r="A23" s="365"/>
      <c r="B23" s="143"/>
      <c r="C23" s="144"/>
      <c r="D23" s="143"/>
      <c r="E23" s="144"/>
      <c r="F23" s="143"/>
      <c r="G23" s="144"/>
      <c r="H23" s="145"/>
      <c r="I23" s="84"/>
      <c r="J23" s="90">
        <v>21</v>
      </c>
      <c r="K23" s="71" t="s">
        <v>22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201">
        <v>43070</v>
      </c>
      <c r="AC23" s="209"/>
    </row>
    <row r="24" spans="1:29" s="20" customFormat="1" ht="13.5" customHeight="1">
      <c r="A24" s="365"/>
      <c r="B24" s="42"/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25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201"/>
      <c r="AC24" s="209"/>
    </row>
    <row r="25" spans="1:29" s="20" customFormat="1" ht="13.5" customHeight="1">
      <c r="A25" s="365"/>
      <c r="B25" s="42"/>
      <c r="C25" s="35"/>
      <c r="D25" s="42"/>
      <c r="E25" s="35"/>
      <c r="F25" s="42"/>
      <c r="G25" s="35"/>
      <c r="H25" s="138"/>
      <c r="I25" s="84"/>
      <c r="J25" s="90">
        <v>23</v>
      </c>
      <c r="K25" s="71" t="s">
        <v>35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201"/>
      <c r="AC25" s="209"/>
    </row>
    <row r="26" spans="1:29" ht="13.5" customHeight="1" thickBot="1">
      <c r="A26" s="366"/>
      <c r="B26" s="139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11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99"/>
    </row>
    <row r="27" spans="1:29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36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202"/>
      <c r="AC27" s="210"/>
    </row>
    <row r="28" spans="1:29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22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03"/>
      <c r="AC28" s="209"/>
    </row>
    <row r="29" spans="1:29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222">
        <v>27</v>
      </c>
      <c r="K29" s="223" t="s">
        <v>25</v>
      </c>
      <c r="L29" s="224"/>
      <c r="M29" s="225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03"/>
      <c r="AC29" s="209"/>
    </row>
    <row r="30" spans="1:29" s="20" customFormat="1" ht="15.75" customHeight="1">
      <c r="A30" s="355"/>
      <c r="B30" s="356"/>
      <c r="C30" s="356"/>
      <c r="D30" s="357"/>
      <c r="E30" s="69"/>
      <c r="H30" s="79"/>
      <c r="I30" s="256"/>
      <c r="J30" s="229">
        <v>28</v>
      </c>
      <c r="K30" s="229" t="s">
        <v>35</v>
      </c>
      <c r="L30" s="230"/>
      <c r="M30" s="231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03"/>
      <c r="AC30" s="209"/>
    </row>
    <row r="31" spans="1:29" s="20" customFormat="1" ht="15.75" customHeight="1">
      <c r="A31" s="358"/>
      <c r="B31" s="359"/>
      <c r="C31" s="359"/>
      <c r="D31" s="360"/>
      <c r="E31" s="69"/>
      <c r="H31" s="79"/>
      <c r="I31" s="84"/>
      <c r="J31" s="226"/>
      <c r="K31" s="227"/>
      <c r="L31" s="76"/>
      <c r="M31" s="228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03"/>
      <c r="AC31" s="209"/>
    </row>
    <row r="32" spans="1:29" s="20" customFormat="1" ht="15.75" customHeight="1">
      <c r="A32" s="362" t="s">
        <v>30</v>
      </c>
      <c r="B32" s="363"/>
      <c r="C32" s="363"/>
      <c r="D32" s="349">
        <f>COUNTIF(B3:H26,"A")</f>
        <v>28</v>
      </c>
      <c r="E32" s="69"/>
      <c r="H32" s="79"/>
      <c r="I32" s="84"/>
      <c r="J32" s="25"/>
      <c r="K32" s="25"/>
      <c r="L32" s="152"/>
      <c r="M32" s="25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03"/>
      <c r="AC32" s="209"/>
    </row>
    <row r="33" spans="1:29" s="20" customFormat="1" ht="15.75" customHeight="1">
      <c r="A33" s="362"/>
      <c r="B33" s="363"/>
      <c r="C33" s="363"/>
      <c r="D33" s="350"/>
      <c r="E33" s="69"/>
      <c r="H33" s="79"/>
      <c r="I33" s="84"/>
      <c r="J33" s="25"/>
      <c r="K33" s="25"/>
      <c r="L33" s="282"/>
      <c r="M33" s="283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03"/>
      <c r="AC33" s="209"/>
    </row>
    <row r="34" spans="1:29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281"/>
      <c r="L34" s="380"/>
      <c r="M34" s="380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03"/>
      <c r="AC34" s="209"/>
    </row>
    <row r="35" spans="1:29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L35" s="381"/>
      <c r="M35" s="382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03"/>
      <c r="AC35" s="209"/>
    </row>
    <row r="36" spans="1:29" s="20" customFormat="1" ht="15.75" customHeight="1">
      <c r="A36" s="373"/>
      <c r="B36" s="374"/>
      <c r="C36" s="374"/>
      <c r="D36" s="368"/>
      <c r="E36" s="69"/>
      <c r="I36" s="8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03"/>
      <c r="AC36" s="209"/>
    </row>
    <row r="37" spans="1:29" s="20" customFormat="1" ht="18.75" customHeight="1">
      <c r="A37" s="373"/>
      <c r="B37" s="374"/>
      <c r="C37" s="374"/>
      <c r="D37" s="369"/>
      <c r="E37" s="69"/>
      <c r="I37" s="101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03"/>
      <c r="AC37" s="209"/>
    </row>
    <row r="38" spans="1:29" s="20" customFormat="1" ht="18" customHeight="1">
      <c r="A38" s="375" t="s">
        <v>32</v>
      </c>
      <c r="B38" s="376"/>
      <c r="C38" s="376"/>
      <c r="D38" s="370">
        <f>D32-D35</f>
        <v>28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03"/>
      <c r="AC38" s="209"/>
    </row>
    <row r="39" spans="1:29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03"/>
      <c r="AC39" s="209"/>
    </row>
    <row r="40" spans="1:29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03"/>
      <c r="AC40" s="209"/>
    </row>
    <row r="41" spans="1:29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03"/>
      <c r="AC41" s="209"/>
    </row>
    <row r="42" spans="1:29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03"/>
      <c r="AC42" s="209"/>
    </row>
  </sheetData>
  <mergeCells count="11">
    <mergeCell ref="A2:A26"/>
    <mergeCell ref="A29:D31"/>
    <mergeCell ref="A32:C34"/>
    <mergeCell ref="D32:D34"/>
    <mergeCell ref="A35:C37"/>
    <mergeCell ref="D35:D37"/>
    <mergeCell ref="L34:M34"/>
    <mergeCell ref="L35:M35"/>
    <mergeCell ref="A38:C40"/>
    <mergeCell ref="D38:D40"/>
    <mergeCell ref="J41:K41"/>
  </mergeCells>
  <conditionalFormatting sqref="C6 E5:E6 H9:H10 F9:F10 D9:D10 B9:B10 C13:C14 E13:E14 G13:G14 H17:H18 F17:F18 D17:D18 B17:B18 E21:E22 G21:G22 G5:G6 B5 D5 C21:C22">
    <cfRule type="cellIs" dxfId="343" priority="19" operator="equal">
      <formula>0</formula>
    </cfRule>
  </conditionalFormatting>
  <conditionalFormatting sqref="B6 D6 F5:F6 E9:E10 C9:C10 B13:B14 D13:D14 F13:F14 H13:H14 G17:G18 E17:E18 C17:C18 B21:B22 D21:D22 G9:G10 F21:F22 H21 H5:H6 C5">
    <cfRule type="cellIs" dxfId="342" priority="18" operator="equal">
      <formula>0</formula>
    </cfRule>
  </conditionalFormatting>
  <conditionalFormatting sqref="B6:H6 B10:H10 B14:H14 B18:H18 B22:G22 C21">
    <cfRule type="beginsWith" dxfId="341" priority="16" operator="beginsWith" text="Realizada">
      <formula>LEFT(B6,LEN("Realizada"))="Realizada"</formula>
    </cfRule>
    <cfRule type="beginsWith" dxfId="340" priority="17" operator="beginsWith" text="Não">
      <formula>LEFT(B6,LEN("Não"))="Não"</formula>
    </cfRule>
  </conditionalFormatting>
  <conditionalFormatting sqref="L3:L4">
    <cfRule type="cellIs" dxfId="339" priority="15" operator="equal">
      <formula>0</formula>
    </cfRule>
  </conditionalFormatting>
  <conditionalFormatting sqref="L3:L4">
    <cfRule type="beginsWith" dxfId="338" priority="13" operator="beginsWith" text="Realizada">
      <formula>LEFT(L3,LEN("Realizada"))="Realizada"</formula>
    </cfRule>
    <cfRule type="beginsWith" dxfId="337" priority="14" operator="beginsWith" text="Não">
      <formula>LEFT(L3,LEN("Não"))="Não"</formula>
    </cfRule>
  </conditionalFormatting>
  <conditionalFormatting sqref="H21:H22">
    <cfRule type="cellIs" dxfId="336" priority="12" operator="equal">
      <formula>0</formula>
    </cfRule>
  </conditionalFormatting>
  <conditionalFormatting sqref="H22">
    <cfRule type="beginsWith" dxfId="335" priority="10" operator="beginsWith" text="Realizada">
      <formula>LEFT(H22,LEN("Realizada"))="Realizada"</formula>
    </cfRule>
    <cfRule type="beginsWith" dxfId="334" priority="11" operator="beginsWith" text="Não">
      <formula>LEFT(H22,LEN("Não"))="Não"</formula>
    </cfRule>
  </conditionalFormatting>
  <conditionalFormatting sqref="L5:L19">
    <cfRule type="cellIs" dxfId="333" priority="9" operator="equal">
      <formula>0</formula>
    </cfRule>
  </conditionalFormatting>
  <conditionalFormatting sqref="L5:L19">
    <cfRule type="beginsWith" dxfId="332" priority="7" operator="beginsWith" text="Realizada">
      <formula>LEFT(L5,LEN("Realizada"))="Realizada"</formula>
    </cfRule>
    <cfRule type="beginsWith" dxfId="331" priority="8" operator="beginsWith" text="Não">
      <formula>LEFT(L5,LEN("Não"))="Não"</formula>
    </cfRule>
  </conditionalFormatting>
  <conditionalFormatting sqref="L33">
    <cfRule type="cellIs" dxfId="330" priority="6" operator="equal">
      <formula>0</formula>
    </cfRule>
  </conditionalFormatting>
  <conditionalFormatting sqref="L33">
    <cfRule type="beginsWith" dxfId="329" priority="4" operator="beginsWith" text="Realizada">
      <formula>LEFT(L33,LEN("Realizada"))="Realizada"</formula>
    </cfRule>
    <cfRule type="beginsWith" dxfId="328" priority="5" operator="beginsWith" text="Não">
      <formula>LEFT(L33,LEN("Não"))="Não"</formula>
    </cfRule>
  </conditionalFormatting>
  <conditionalFormatting sqref="L20:L32">
    <cfRule type="cellIs" dxfId="327" priority="3" operator="equal">
      <formula>0</formula>
    </cfRule>
  </conditionalFormatting>
  <conditionalFormatting sqref="L20:L32">
    <cfRule type="beginsWith" dxfId="326" priority="1" operator="beginsWith" text="Realizada">
      <formula>LEFT(L20,LEN("Realizada"))="Realizada"</formula>
    </cfRule>
    <cfRule type="beginsWith" dxfId="325" priority="2" operator="beginsWith" text="Não">
      <formula>LEFT(L20,LEN("Não"))="Não"</formula>
    </cfRule>
  </conditionalFormatting>
  <dataValidations count="3">
    <dataValidation type="list" allowBlank="1" showInputMessage="1" showErrorMessage="1" sqref="M3:M33" xr:uid="{00000000-0002-0000-0400-000000000000}">
      <formula1>situacao</formula1>
    </dataValidation>
    <dataValidation type="list" allowBlank="1" showInputMessage="1" showErrorMessage="1" sqref="L3:L33" xr:uid="{00000000-0002-0000-0400-000001000000}">
      <formula1>status</formula1>
    </dataValidation>
    <dataValidation type="list" allowBlank="1" showInputMessage="1" showErrorMessage="1" sqref="K3:K33" xr:uid="{00000000-0002-0000-0400-000002000000}">
      <formula1>fiscais01</formula1>
    </dataValidation>
  </dataValidations>
  <printOptions horizontalCentered="1"/>
  <pageMargins left="0.19685039370078741" right="0.19685039370078741" top="0.37" bottom="0.19685039370078741" header="0" footer="0.19685039370078741"/>
  <pageSetup paperSize="9" scale="81" fitToWidth="0" orientation="landscape" r:id="rId1"/>
  <colBreaks count="1" manualBreakCount="1">
    <brk id="13" max="4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I22"/>
  <sheetViews>
    <sheetView view="pageBreakPreview" zoomScale="98" zoomScaleNormal="100" zoomScaleSheetLayoutView="98" workbookViewId="0">
      <selection activeCell="O68" sqref="O68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37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Mar23'!B3</f>
        <v>0</v>
      </c>
      <c r="C3" s="165">
        <f>'Rel. Mar23'!C3</f>
        <v>0</v>
      </c>
      <c r="D3" s="164"/>
      <c r="E3" s="165">
        <v>1</v>
      </c>
      <c r="F3" s="164">
        <v>2</v>
      </c>
      <c r="G3" s="165">
        <v>3</v>
      </c>
      <c r="H3" s="166">
        <v>4</v>
      </c>
      <c r="I3" s="111"/>
    </row>
    <row r="4" spans="1:9" s="31" customFormat="1" ht="14.25" customHeight="1">
      <c r="A4" s="343"/>
      <c r="B4" s="167">
        <f>'Rel. Mar23'!B4</f>
        <v>0</v>
      </c>
      <c r="C4" s="168">
        <f>'Rel. Mar23'!C4</f>
        <v>0</v>
      </c>
      <c r="D4" s="169"/>
      <c r="E4" s="168" t="str">
        <f>'Rel. Mar23'!E4</f>
        <v>A</v>
      </c>
      <c r="F4" s="169" t="str">
        <f>'Rel. Mar23'!F4</f>
        <v>A</v>
      </c>
      <c r="G4" s="168" t="str">
        <f>'Rel. Mar23'!G4</f>
        <v>A</v>
      </c>
      <c r="H4" s="170" t="s">
        <v>9</v>
      </c>
      <c r="I4" s="111"/>
    </row>
    <row r="5" spans="1:9" s="31" customFormat="1" ht="14.25" customHeight="1">
      <c r="A5" s="343"/>
      <c r="B5" s="171">
        <f>'Rel. Mar23'!B5</f>
        <v>0</v>
      </c>
      <c r="C5" s="172">
        <f>'Rel. Mar23'!C5</f>
        <v>0</v>
      </c>
      <c r="D5" s="171"/>
      <c r="E5" s="172" t="str">
        <f>'Rel. Mar23'!E5</f>
        <v>Benedito</v>
      </c>
      <c r="F5" s="171" t="str">
        <f>'Rel. Mar23'!F5</f>
        <v>Marques</v>
      </c>
      <c r="G5" s="172" t="str">
        <f>'Rel. Mar23'!G5</f>
        <v>Leonardo</v>
      </c>
      <c r="H5" s="173" t="str">
        <f>'Rel. Mar23'!H5</f>
        <v>Sarmento</v>
      </c>
      <c r="I5" s="111"/>
    </row>
    <row r="6" spans="1:9" s="31" customFormat="1" ht="14.25" customHeight="1">
      <c r="A6" s="343"/>
      <c r="B6" s="174">
        <v>5</v>
      </c>
      <c r="C6" s="164">
        <v>6</v>
      </c>
      <c r="D6" s="174">
        <v>7</v>
      </c>
      <c r="E6" s="164">
        <v>8</v>
      </c>
      <c r="F6" s="174">
        <v>9</v>
      </c>
      <c r="G6" s="164">
        <v>10</v>
      </c>
      <c r="H6" s="175">
        <v>11</v>
      </c>
      <c r="I6" s="111"/>
    </row>
    <row r="7" spans="1:9" s="31" customFormat="1" ht="14.25" customHeight="1">
      <c r="A7" s="343"/>
      <c r="B7" s="168" t="s">
        <v>9</v>
      </c>
      <c r="C7" s="169" t="str">
        <f>'Rel. Mar23'!C8</f>
        <v>A</v>
      </c>
      <c r="D7" s="168" t="str">
        <f>'Rel. Mar23'!D8</f>
        <v>A</v>
      </c>
      <c r="E7" s="169" t="str">
        <f>'Rel. Mar23'!E8</f>
        <v>A</v>
      </c>
      <c r="F7" s="168" t="str">
        <f>'Rel. Mar23'!F8</f>
        <v>A</v>
      </c>
      <c r="G7" s="169" t="str">
        <f>'Rel. Mar23'!G8</f>
        <v>A</v>
      </c>
      <c r="H7" s="176" t="s">
        <v>9</v>
      </c>
      <c r="I7" s="111"/>
    </row>
    <row r="8" spans="1:9" s="31" customFormat="1" ht="14.25" customHeight="1">
      <c r="A8" s="343"/>
      <c r="B8" s="168" t="str">
        <f>'Rel. Mar23'!B9</f>
        <v>Edimilson</v>
      </c>
      <c r="C8" s="177" t="str">
        <f>'Rel. Mar23'!C9</f>
        <v>Benedito</v>
      </c>
      <c r="D8" s="168" t="str">
        <f>'Rel. Mar23'!D9</f>
        <v>Marques</v>
      </c>
      <c r="E8" s="177" t="str">
        <f>'Rel. Mar23'!E9</f>
        <v>Leonardo</v>
      </c>
      <c r="F8" s="168" t="str">
        <f>'Rel. Mar23'!F9</f>
        <v>Sarmento</v>
      </c>
      <c r="G8" s="177" t="str">
        <f>'Rel. Mar23'!G9</f>
        <v>Edimilson</v>
      </c>
      <c r="H8" s="176" t="str">
        <f>'Rel. Mar23'!H9</f>
        <v>Benedito</v>
      </c>
      <c r="I8" s="111"/>
    </row>
    <row r="9" spans="1:9" s="31" customFormat="1" ht="14.25" customHeight="1">
      <c r="A9" s="343"/>
      <c r="B9" s="164">
        <v>12</v>
      </c>
      <c r="C9" s="174">
        <v>13</v>
      </c>
      <c r="D9" s="164">
        <v>14</v>
      </c>
      <c r="E9" s="174">
        <v>15</v>
      </c>
      <c r="F9" s="164">
        <v>16</v>
      </c>
      <c r="G9" s="174">
        <v>17</v>
      </c>
      <c r="H9" s="166">
        <v>18</v>
      </c>
      <c r="I9" s="111"/>
    </row>
    <row r="10" spans="1:9" s="31" customFormat="1" ht="14.25" customHeight="1">
      <c r="A10" s="343"/>
      <c r="B10" s="169" t="s">
        <v>9</v>
      </c>
      <c r="C10" s="168" t="str">
        <f>'Rel. Mar23'!C12</f>
        <v>A</v>
      </c>
      <c r="D10" s="169" t="str">
        <f>'Rel. Mar23'!D12</f>
        <v>A</v>
      </c>
      <c r="E10" s="168" t="str">
        <f>'Rel. Mar23'!E12</f>
        <v>A</v>
      </c>
      <c r="F10" s="169" t="str">
        <f>'Rel. Mar23'!F12</f>
        <v>A</v>
      </c>
      <c r="G10" s="168" t="str">
        <f>'Rel. Mar23'!G12</f>
        <v>A</v>
      </c>
      <c r="H10" s="170" t="s">
        <v>9</v>
      </c>
      <c r="I10" s="111"/>
    </row>
    <row r="11" spans="1:9" s="31" customFormat="1" ht="14.25" customHeight="1">
      <c r="A11" s="343"/>
      <c r="B11" s="177" t="str">
        <f>'Rel. Mar23'!B13</f>
        <v>Marques</v>
      </c>
      <c r="C11" s="168" t="str">
        <f>'Rel. Mar23'!C13</f>
        <v>Leonardo</v>
      </c>
      <c r="D11" s="177" t="str">
        <f>'Rel. Mar23'!D13</f>
        <v>Sarmento</v>
      </c>
      <c r="E11" s="168" t="str">
        <f>'Rel. Mar23'!E13</f>
        <v>Edimilson</v>
      </c>
      <c r="F11" s="177" t="str">
        <f>'Rel. Mar23'!F13</f>
        <v>Benedito</v>
      </c>
      <c r="G11" s="168" t="str">
        <f>'Rel. Mar23'!G13</f>
        <v>Marques</v>
      </c>
      <c r="H11" s="178" t="str">
        <f>'Rel. Mar23'!H13</f>
        <v>Leonardo</v>
      </c>
      <c r="I11" s="111"/>
    </row>
    <row r="12" spans="1:9" s="31" customFormat="1" ht="14.25" customHeight="1">
      <c r="A12" s="343"/>
      <c r="B12" s="174">
        <v>19</v>
      </c>
      <c r="C12" s="164">
        <v>20</v>
      </c>
      <c r="D12" s="174">
        <v>21</v>
      </c>
      <c r="E12" s="164">
        <v>22</v>
      </c>
      <c r="F12" s="174">
        <v>23</v>
      </c>
      <c r="G12" s="164">
        <v>24</v>
      </c>
      <c r="H12" s="175">
        <v>25</v>
      </c>
      <c r="I12" s="111"/>
    </row>
    <row r="13" spans="1:9" s="31" customFormat="1" ht="14.25" customHeight="1">
      <c r="A13" s="343"/>
      <c r="B13" s="168" t="s">
        <v>9</v>
      </c>
      <c r="C13" s="169" t="str">
        <f>'Rel. Mar23'!C16</f>
        <v>A</v>
      </c>
      <c r="D13" s="168" t="str">
        <f>'Rel. Mar23'!D16</f>
        <v>A</v>
      </c>
      <c r="E13" s="169" t="str">
        <f>'Rel. Mar23'!E16</f>
        <v>A</v>
      </c>
      <c r="F13" s="168" t="str">
        <f>'Rel. Mar23'!F16</f>
        <v>A</v>
      </c>
      <c r="G13" s="169" t="str">
        <f>'Rel. Mar23'!G16</f>
        <v>A</v>
      </c>
      <c r="H13" s="176" t="s">
        <v>9</v>
      </c>
      <c r="I13" s="111"/>
    </row>
    <row r="14" spans="1:9" s="31" customFormat="1" ht="14.25" customHeight="1">
      <c r="A14" s="343"/>
      <c r="B14" s="168" t="str">
        <f>'Rel. Mar23'!B17</f>
        <v>Sarmento</v>
      </c>
      <c r="C14" s="177" t="str">
        <f>'Rel. Mar23'!C17</f>
        <v>Edimilson</v>
      </c>
      <c r="D14" s="168" t="str">
        <f>'Rel. Mar23'!D17</f>
        <v>Benedito</v>
      </c>
      <c r="E14" s="177" t="str">
        <f>'Rel. Mar23'!E17</f>
        <v>Marques</v>
      </c>
      <c r="F14" s="168" t="str">
        <f>'Rel. Mar23'!F17</f>
        <v>Leonardo</v>
      </c>
      <c r="G14" s="177" t="str">
        <f>'Rel. Mar23'!G17</f>
        <v>Sarmento</v>
      </c>
      <c r="H14" s="176" t="str">
        <f>'Rel. Mar23'!H17</f>
        <v>Edimilson</v>
      </c>
      <c r="I14" s="111"/>
    </row>
    <row r="15" spans="1:9" s="31" customFormat="1" ht="14.25" customHeight="1">
      <c r="A15" s="343"/>
      <c r="B15" s="164">
        <v>26</v>
      </c>
      <c r="C15" s="174">
        <v>27</v>
      </c>
      <c r="D15" s="164">
        <v>28</v>
      </c>
      <c r="E15" s="174">
        <v>29</v>
      </c>
      <c r="F15" s="164">
        <v>30</v>
      </c>
      <c r="G15" s="174">
        <v>31</v>
      </c>
      <c r="H15" s="166">
        <f>'Rel. Mar23'!H19</f>
        <v>0</v>
      </c>
      <c r="I15" s="111"/>
    </row>
    <row r="16" spans="1:9" s="31" customFormat="1" ht="14.25" customHeight="1">
      <c r="A16" s="343"/>
      <c r="B16" s="169" t="s">
        <v>9</v>
      </c>
      <c r="C16" s="168" t="str">
        <f>'Rel. Mar23'!C20</f>
        <v>A</v>
      </c>
      <c r="D16" s="169" t="str">
        <f>'Rel. Mar23'!D20</f>
        <v>A</v>
      </c>
      <c r="E16" s="168" t="str">
        <f>'Rel. Mar23'!E20</f>
        <v>A</v>
      </c>
      <c r="F16" s="169" t="str">
        <f>'Rel. Mar23'!F20</f>
        <v>A</v>
      </c>
      <c r="G16" s="168" t="s">
        <v>9</v>
      </c>
      <c r="H16" s="170">
        <f>'Rel. Mar23'!H20</f>
        <v>0</v>
      </c>
      <c r="I16" s="111"/>
    </row>
    <row r="17" spans="1:9" s="31" customFormat="1" ht="14.25" customHeight="1">
      <c r="A17" s="343"/>
      <c r="B17" s="177" t="str">
        <f>'Rel. Mar23'!B21</f>
        <v>Benedito</v>
      </c>
      <c r="C17" s="168" t="str">
        <f>'Rel. Mar23'!C21</f>
        <v>Marques</v>
      </c>
      <c r="D17" s="171" t="str">
        <f>'Rel. Mar23'!D21</f>
        <v>Leonardo</v>
      </c>
      <c r="E17" s="168" t="str">
        <f>'Rel. Mar23'!E21</f>
        <v>Sarmento</v>
      </c>
      <c r="F17" s="177" t="str">
        <f>'Rel. Mar23'!F21</f>
        <v>Edimilson</v>
      </c>
      <c r="G17" s="168" t="str">
        <f>'Rel. Mar23'!G21</f>
        <v>Benedito</v>
      </c>
      <c r="H17" s="178">
        <f>'Rel. Mar23'!H21</f>
        <v>0</v>
      </c>
      <c r="I17" s="111"/>
    </row>
    <row r="18" spans="1:9" s="31" customFormat="1" ht="14.25" customHeight="1">
      <c r="A18" s="343"/>
      <c r="B18" s="174">
        <f>'Rel. Mar23'!B23</f>
        <v>0</v>
      </c>
      <c r="C18" s="180">
        <f>'Rel. Mar23'!C23</f>
        <v>0</v>
      </c>
      <c r="D18" s="179">
        <f>'Rel. Mar23'!D23</f>
        <v>0</v>
      </c>
      <c r="E18" s="180">
        <f>'Rel. Mar23'!E23</f>
        <v>0</v>
      </c>
      <c r="F18" s="179">
        <f>'Rel. Mar23'!F23</f>
        <v>0</v>
      </c>
      <c r="G18" s="180">
        <f>'Rel. Mar23'!G23</f>
        <v>0</v>
      </c>
      <c r="H18" s="181">
        <f>'Rel. Mar23'!H23</f>
        <v>0</v>
      </c>
      <c r="I18" s="111"/>
    </row>
    <row r="19" spans="1:9" s="31" customFormat="1" ht="14.25" customHeight="1">
      <c r="A19" s="343"/>
      <c r="B19" s="182">
        <f>'Rel. Mar23'!B24</f>
        <v>0</v>
      </c>
      <c r="C19" s="183">
        <f>'Rel. Mar23'!C24</f>
        <v>0</v>
      </c>
      <c r="D19" s="182">
        <f>'Rel. Mar23'!D24</f>
        <v>0</v>
      </c>
      <c r="E19" s="183">
        <f>'Rel. Mar23'!E24</f>
        <v>0</v>
      </c>
      <c r="F19" s="182">
        <f>'Rel. Mar23'!F24</f>
        <v>0</v>
      </c>
      <c r="G19" s="183">
        <f>'Rel. Mar23'!G24</f>
        <v>0</v>
      </c>
      <c r="H19" s="184">
        <f>'Rel. Mar23'!H24</f>
        <v>0</v>
      </c>
      <c r="I19" s="111"/>
    </row>
    <row r="20" spans="1:9" s="31" customFormat="1" ht="14.25" customHeight="1">
      <c r="A20" s="344"/>
      <c r="B20" s="185">
        <f>'Rel. Mar23'!B25</f>
        <v>0</v>
      </c>
      <c r="C20" s="186">
        <f>'Rel. Mar23'!C25</f>
        <v>0</v>
      </c>
      <c r="D20" s="185">
        <f>'Rel. Mar23'!D25</f>
        <v>0</v>
      </c>
      <c r="E20" s="186">
        <f>'Rel. Mar23'!E25</f>
        <v>0</v>
      </c>
      <c r="F20" s="185">
        <f>'Rel. Mar23'!F25</f>
        <v>0</v>
      </c>
      <c r="G20" s="186">
        <f>'Rel. Mar23'!G25</f>
        <v>0</v>
      </c>
      <c r="H20" s="187">
        <f>'Rel. Mar23'!H25</f>
        <v>0</v>
      </c>
      <c r="I20" s="111"/>
    </row>
    <row r="21" spans="1:9" ht="11.25" customHeight="1">
      <c r="A21" s="1"/>
      <c r="B21" s="1"/>
      <c r="C21" s="1"/>
      <c r="D21" s="1"/>
      <c r="E21" s="1"/>
      <c r="F21" s="1"/>
      <c r="G21" s="1"/>
      <c r="H21" s="2"/>
    </row>
    <row r="22" spans="1:9">
      <c r="A22" s="9"/>
      <c r="B22" s="9"/>
      <c r="C22" s="9"/>
    </row>
  </sheetData>
  <mergeCells count="2">
    <mergeCell ref="G1:H1"/>
    <mergeCell ref="A2:A20"/>
  </mergeCells>
  <conditionalFormatting sqref="B3:H3">
    <cfRule type="cellIs" dxfId="324" priority="3" operator="equal">
      <formula>#REF!</formula>
    </cfRule>
  </conditionalFormatting>
  <conditionalFormatting sqref="B6:H7">
    <cfRule type="cellIs" dxfId="323" priority="5" operator="equal">
      <formula>#REF!</formula>
    </cfRule>
  </conditionalFormatting>
  <conditionalFormatting sqref="B9:H10">
    <cfRule type="cellIs" dxfId="322" priority="7" operator="equal">
      <formula>#REF!</formula>
    </cfRule>
  </conditionalFormatting>
  <conditionalFormatting sqref="B12:H13">
    <cfRule type="cellIs" dxfId="321" priority="9" operator="equal">
      <formula>#REF!</formula>
    </cfRule>
  </conditionalFormatting>
  <conditionalFormatting sqref="B15:H16">
    <cfRule type="cellIs" dxfId="320" priority="11" operator="equal">
      <formula>#REF!</formula>
    </cfRule>
  </conditionalFormatting>
  <conditionalFormatting sqref="B18:H19">
    <cfRule type="cellIs" dxfId="319" priority="13" operator="equal">
      <formula>#REF!</formula>
    </cfRule>
  </conditionalFormatting>
  <conditionalFormatting sqref="B3:B5 D3:D5 F3:F5 H3:H6 G6:G8 E6:E8 C6:C8 B9:B11 D9:D11 F9:F11 H9:H11 G12:G14 E12:E14 C12:C14 B15:B17 D15:D17 F15:F17 H15:H17 G18:G20 E18:E20 C18:C20">
    <cfRule type="cellIs" dxfId="318" priority="2" operator="equal">
      <formula>0</formula>
    </cfRule>
  </conditionalFormatting>
  <conditionalFormatting sqref="G3:G5 E3:E5 C3:C5 B6:B8 D6:D8 F6:F8 H6:H8 G9:G11 E9:E11 C9:C11 B12:B14 D12:D14 F12:F14 H12:H14 G15:G17 E15:E17 C15:C17 B18:B20 D18:D20 F18:F20 H18:H20">
    <cfRule type="cellIs" dxfId="317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  <pageSetUpPr fitToPage="1"/>
  </sheetPr>
  <dimension ref="A1:AD42"/>
  <sheetViews>
    <sheetView showGridLines="0" view="pageBreakPreview" topLeftCell="G1" zoomScale="96" zoomScaleSheetLayoutView="96" workbookViewId="0">
      <selection activeCell="AB1" sqref="AB1:AB7"/>
    </sheetView>
  </sheetViews>
  <sheetFormatPr defaultColWidth="9.140625" defaultRowHeight="15"/>
  <cols>
    <col min="1" max="1" width="5" style="3" bestFit="1" customWidth="1"/>
    <col min="2" max="2" width="14.85546875" style="40" customWidth="1"/>
    <col min="3" max="8" width="14.85546875" style="41" customWidth="1"/>
    <col min="9" max="9" width="7.85546875" style="24" customWidth="1"/>
    <col min="10" max="10" width="5.28515625" style="25" customWidth="1"/>
    <col min="11" max="11" width="18.140625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18.140625" style="204" bestFit="1" customWidth="1"/>
    <col min="29" max="29" width="9.140625" style="205"/>
    <col min="30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98" t="s">
        <v>23</v>
      </c>
      <c r="AC1" s="207" t="s">
        <v>12</v>
      </c>
      <c r="AD1" s="12"/>
    </row>
    <row r="2" spans="1:30" s="15" customFormat="1" ht="16.5" customHeight="1">
      <c r="A2" s="364" t="s">
        <v>37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98" t="s">
        <v>20</v>
      </c>
      <c r="AC2" s="208" t="s">
        <v>19</v>
      </c>
      <c r="AD2" s="161"/>
    </row>
    <row r="3" spans="1:30" ht="13.5" customHeight="1">
      <c r="A3" s="365"/>
      <c r="B3" s="33"/>
      <c r="C3" s="34"/>
      <c r="D3" s="33"/>
      <c r="E3" s="34">
        <v>1</v>
      </c>
      <c r="F3" s="33">
        <v>2</v>
      </c>
      <c r="G3" s="34">
        <v>3</v>
      </c>
      <c r="H3" s="261">
        <v>4</v>
      </c>
      <c r="I3" s="254"/>
      <c r="J3" s="90">
        <v>1</v>
      </c>
      <c r="K3" s="71" t="s">
        <v>11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98" t="s">
        <v>35</v>
      </c>
      <c r="AC3" s="204"/>
      <c r="AD3" s="10"/>
    </row>
    <row r="4" spans="1:30" ht="13.5" customHeight="1">
      <c r="A4" s="365"/>
      <c r="B4" s="35"/>
      <c r="C4" s="36"/>
      <c r="D4" s="35"/>
      <c r="E4" s="36" t="s">
        <v>9</v>
      </c>
      <c r="F4" s="35" t="s">
        <v>9</v>
      </c>
      <c r="G4" s="36" t="s">
        <v>9</v>
      </c>
      <c r="H4" s="96" t="s">
        <v>9</v>
      </c>
      <c r="I4" s="16"/>
      <c r="J4" s="92">
        <v>2</v>
      </c>
      <c r="K4" s="72" t="s">
        <v>20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98" t="s">
        <v>25</v>
      </c>
      <c r="AC4" s="204"/>
      <c r="AD4" s="10"/>
    </row>
    <row r="5" spans="1:30" ht="13.5" customHeight="1">
      <c r="A5" s="365"/>
      <c r="B5" s="45">
        <f t="shared" ref="B5:C5" si="0">IF(B3&gt;0,VLOOKUP(B3,reljan,2,0),0)</f>
        <v>0</v>
      </c>
      <c r="C5" s="52">
        <f t="shared" si="0"/>
        <v>0</v>
      </c>
      <c r="D5" s="45">
        <f>IF(D3&gt;0,VLOOKUP(D3,reljan,2,0),0)</f>
        <v>0</v>
      </c>
      <c r="E5" s="52" t="str">
        <f>IF(E3&gt;0,VLOOKUP(E3,reljan,2,0),0)</f>
        <v>Benedito</v>
      </c>
      <c r="F5" s="45" t="str">
        <f>IF(F3&gt;0,VLOOKUP(F3,reljan,2,0),0)</f>
        <v>Marques</v>
      </c>
      <c r="G5" s="52" t="str">
        <f>IF(G3&gt;0,VLOOKUP(G3,reljan,2,0),0)</f>
        <v>Leonardo</v>
      </c>
      <c r="H5" s="129" t="str">
        <f>IF(H3&gt;0,VLOOKUP(H3,reljan,2,0),0)</f>
        <v>Sarmento</v>
      </c>
      <c r="I5" s="16"/>
      <c r="J5" s="90">
        <v>3</v>
      </c>
      <c r="K5" s="71" t="s">
        <v>22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98" t="s">
        <v>22</v>
      </c>
      <c r="AC5" s="204"/>
      <c r="AD5" s="10"/>
    </row>
    <row r="6" spans="1:30" ht="13.5" customHeight="1">
      <c r="A6" s="365"/>
      <c r="B6" s="48">
        <f t="shared" ref="B6:H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>
        <f t="shared" si="1"/>
        <v>0</v>
      </c>
      <c r="H6" s="130">
        <f t="shared" si="1"/>
        <v>0</v>
      </c>
      <c r="I6" s="16"/>
      <c r="J6" s="92">
        <v>4</v>
      </c>
      <c r="K6" s="72" t="s">
        <v>23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99" t="s">
        <v>28</v>
      </c>
      <c r="AC6" s="204"/>
      <c r="AD6" s="10"/>
    </row>
    <row r="7" spans="1:30" ht="13.5" customHeight="1">
      <c r="A7" s="365"/>
      <c r="B7" s="34">
        <v>5</v>
      </c>
      <c r="C7" s="33">
        <v>6</v>
      </c>
      <c r="D7" s="34">
        <v>7</v>
      </c>
      <c r="E7" s="33">
        <v>8</v>
      </c>
      <c r="F7" s="34">
        <v>9</v>
      </c>
      <c r="G7" s="33">
        <v>10</v>
      </c>
      <c r="H7" s="242">
        <v>11</v>
      </c>
      <c r="I7" s="254"/>
      <c r="J7" s="90">
        <v>5</v>
      </c>
      <c r="K7" s="71" t="s">
        <v>35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199" t="s">
        <v>11</v>
      </c>
    </row>
    <row r="8" spans="1:30" ht="13.5" customHeight="1">
      <c r="A8" s="365"/>
      <c r="B8" s="37" t="s">
        <v>9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">
        <v>9</v>
      </c>
      <c r="I8" s="16"/>
      <c r="J8" s="92">
        <v>6</v>
      </c>
      <c r="K8" s="72" t="s">
        <v>11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200"/>
    </row>
    <row r="9" spans="1:30" ht="13.5" customHeight="1">
      <c r="A9" s="365"/>
      <c r="B9" s="47" t="str">
        <f>IF(B7&gt;0,VLOOKUP(B7,reljan,2,0),0)</f>
        <v>Edimilson</v>
      </c>
      <c r="C9" s="45" t="str">
        <f>IF(C7&gt;0,VLOOKUP(C7,reljan,2,0),0)</f>
        <v>Benedito</v>
      </c>
      <c r="D9" s="52" t="str">
        <f>IF(D7&gt;0,VLOOKUP(D7,reljan,2,0),0)</f>
        <v>Marques</v>
      </c>
      <c r="E9" s="45" t="str">
        <f>IF(E7&gt;0,VLOOKUP(E7,reljan,2,0),0)</f>
        <v>Leonardo</v>
      </c>
      <c r="F9" s="52" t="str">
        <f>IF(F7&gt;0,VLOOKUP(F7,reljan,2,0),0)</f>
        <v>Sarmento</v>
      </c>
      <c r="G9" s="45" t="str">
        <f>IF(G7&gt;0,VLOOKUP(G7,reljan,2,0),0)</f>
        <v>Edimilson</v>
      </c>
      <c r="H9" s="131" t="str">
        <f>IF(H7&gt;0,VLOOKUP(H7,reljan,2,0),0)</f>
        <v>Benedito</v>
      </c>
      <c r="I9" s="16"/>
      <c r="J9" s="90">
        <v>7</v>
      </c>
      <c r="K9" s="71" t="s">
        <v>20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200"/>
    </row>
    <row r="10" spans="1:30" ht="13.5" customHeight="1">
      <c r="A10" s="365"/>
      <c r="B10" s="132">
        <f t="shared" ref="B10:H10" si="2">IF(B7&gt;0,VLOOKUP(B7,reljan,3,0),0)</f>
        <v>0</v>
      </c>
      <c r="C10" s="48">
        <f t="shared" si="2"/>
        <v>0</v>
      </c>
      <c r="D10" s="49">
        <f t="shared" si="2"/>
        <v>0</v>
      </c>
      <c r="E10" s="48">
        <f t="shared" si="2"/>
        <v>0</v>
      </c>
      <c r="F10" s="49">
        <f t="shared" si="2"/>
        <v>0</v>
      </c>
      <c r="G10" s="48">
        <f t="shared" si="2"/>
        <v>0</v>
      </c>
      <c r="H10" s="133">
        <f t="shared" si="2"/>
        <v>0</v>
      </c>
      <c r="I10" s="16"/>
      <c r="J10" s="92">
        <v>8</v>
      </c>
      <c r="K10" s="72" t="s">
        <v>22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200"/>
    </row>
    <row r="11" spans="1:30" ht="13.5" customHeight="1">
      <c r="A11" s="365"/>
      <c r="B11" s="33">
        <v>12</v>
      </c>
      <c r="C11" s="38">
        <v>13</v>
      </c>
      <c r="D11" s="33">
        <v>14</v>
      </c>
      <c r="E11" s="38">
        <v>15</v>
      </c>
      <c r="F11" s="33">
        <v>16</v>
      </c>
      <c r="G11" s="38">
        <v>17</v>
      </c>
      <c r="H11" s="261">
        <v>18</v>
      </c>
      <c r="I11" s="254"/>
      <c r="J11" s="90">
        <v>9</v>
      </c>
      <c r="K11" s="71" t="s">
        <v>23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99">
        <v>42887</v>
      </c>
    </row>
    <row r="12" spans="1:30" ht="13.5" customHeight="1">
      <c r="A12" s="365"/>
      <c r="B12" s="35" t="s">
        <v>9</v>
      </c>
      <c r="C12" s="39" t="s">
        <v>9</v>
      </c>
      <c r="D12" s="35" t="s">
        <v>9</v>
      </c>
      <c r="E12" s="39" t="s">
        <v>9</v>
      </c>
      <c r="F12" s="35" t="s">
        <v>9</v>
      </c>
      <c r="G12" s="39" t="s">
        <v>9</v>
      </c>
      <c r="H12" s="96" t="s">
        <v>9</v>
      </c>
      <c r="I12" s="16"/>
      <c r="J12" s="92">
        <v>10</v>
      </c>
      <c r="K12" s="72" t="s">
        <v>35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99"/>
    </row>
    <row r="13" spans="1:30" ht="13.5" customHeight="1">
      <c r="A13" s="365"/>
      <c r="B13" s="45" t="str">
        <f>IF(B11&gt;0,VLOOKUP(B11,reljan,2,0),0)</f>
        <v>Marques</v>
      </c>
      <c r="C13" s="46" t="str">
        <f>IF(C11&gt;0,VLOOKUP(C11,reljan,2,0),0)</f>
        <v>Leonardo</v>
      </c>
      <c r="D13" s="45" t="str">
        <f>IF(D11&gt;0,VLOOKUP(D11,reljan,2,0),0)</f>
        <v>Sarmento</v>
      </c>
      <c r="E13" s="46" t="str">
        <f>IF(E11&gt;0,VLOOKUP(E11,reljan,2,0),0)</f>
        <v>Edimilson</v>
      </c>
      <c r="F13" s="45" t="str">
        <f>IF(F11&gt;0,VLOOKUP(F11,reljan,2,0),0)</f>
        <v>Benedito</v>
      </c>
      <c r="G13" s="46" t="str">
        <f>IF(G11&gt;0,VLOOKUP(G11,reljan,2,0),0)</f>
        <v>Marques</v>
      </c>
      <c r="H13" s="129" t="str">
        <f>IF(H11&gt;0,VLOOKUP(H11,reljan,2,0),0)</f>
        <v>Leonardo</v>
      </c>
      <c r="I13" s="16"/>
      <c r="J13" s="90">
        <v>11</v>
      </c>
      <c r="K13" s="71" t="s">
        <v>11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99"/>
    </row>
    <row r="14" spans="1:30" ht="13.5" customHeight="1">
      <c r="A14" s="365"/>
      <c r="B14" s="51">
        <f t="shared" ref="B14:H14" si="3">IF(B11&gt;0,VLOOKUP(B11,reljan,3,0),0)</f>
        <v>0</v>
      </c>
      <c r="C14" s="50">
        <f t="shared" si="3"/>
        <v>0</v>
      </c>
      <c r="D14" s="51">
        <f t="shared" si="3"/>
        <v>0</v>
      </c>
      <c r="E14" s="50">
        <f t="shared" si="3"/>
        <v>0</v>
      </c>
      <c r="F14" s="51">
        <f t="shared" si="3"/>
        <v>0</v>
      </c>
      <c r="G14" s="50">
        <f t="shared" si="3"/>
        <v>0</v>
      </c>
      <c r="H14" s="134">
        <f t="shared" si="3"/>
        <v>0</v>
      </c>
      <c r="I14" s="16"/>
      <c r="J14" s="92">
        <v>12</v>
      </c>
      <c r="K14" s="72" t="s">
        <v>20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99">
        <v>42917</v>
      </c>
    </row>
    <row r="15" spans="1:30" ht="13.5" customHeight="1">
      <c r="A15" s="365"/>
      <c r="B15" s="34">
        <v>19</v>
      </c>
      <c r="C15" s="33">
        <v>20</v>
      </c>
      <c r="D15" s="34">
        <v>21</v>
      </c>
      <c r="E15" s="33">
        <v>22</v>
      </c>
      <c r="F15" s="34">
        <v>23</v>
      </c>
      <c r="G15" s="33">
        <v>24</v>
      </c>
      <c r="H15" s="242">
        <v>25</v>
      </c>
      <c r="I15" s="254"/>
      <c r="J15" s="90">
        <v>13</v>
      </c>
      <c r="K15" s="71" t="s">
        <v>22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99">
        <v>42948</v>
      </c>
    </row>
    <row r="16" spans="1:30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">
        <v>9</v>
      </c>
      <c r="I16" s="16"/>
      <c r="J16" s="92">
        <v>14</v>
      </c>
      <c r="K16" s="72" t="s">
        <v>23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99"/>
    </row>
    <row r="17" spans="1:29" ht="13.5" customHeight="1">
      <c r="A17" s="365"/>
      <c r="B17" s="47" t="str">
        <f>IF(B15&gt;0,VLOOKUP(B15,reljan,2,0),0)</f>
        <v>Sarmento</v>
      </c>
      <c r="C17" s="45" t="str">
        <f>IF(C15&gt;0,VLOOKUP(C15,reljan,2,0),0)</f>
        <v>Edimilson</v>
      </c>
      <c r="D17" s="52" t="str">
        <f>IF(D15&gt;0,VLOOKUP(D15,reljan,2,0),0)</f>
        <v>Benedito</v>
      </c>
      <c r="E17" s="45" t="str">
        <f>IF(E15&gt;0,VLOOKUP(E15,reljan,2,0),0)</f>
        <v>Marques</v>
      </c>
      <c r="F17" s="52" t="str">
        <f>IF(F15&gt;0,VLOOKUP(F15,reljan,2,0),0)</f>
        <v>Leonardo</v>
      </c>
      <c r="G17" s="45" t="str">
        <f>IF(G15&gt;0,VLOOKUP(G15,reljan,2,0),0)</f>
        <v>Sarmento</v>
      </c>
      <c r="H17" s="131" t="str">
        <f>IF(H15&gt;0,VLOOKUP(H15,reljan,2,0),0)</f>
        <v>Edimilson</v>
      </c>
      <c r="I17" s="16"/>
      <c r="J17" s="90">
        <v>15</v>
      </c>
      <c r="K17" s="71" t="s">
        <v>35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99"/>
    </row>
    <row r="18" spans="1:29" ht="13.5" customHeight="1">
      <c r="A18" s="365"/>
      <c r="B18" s="132">
        <f t="shared" ref="B18:H18" si="4">IF(B15&gt;0,VLOOKUP(B15,reljan,3,0),0)</f>
        <v>0</v>
      </c>
      <c r="C18" s="48">
        <f t="shared" si="4"/>
        <v>0</v>
      </c>
      <c r="D18" s="49">
        <f t="shared" si="4"/>
        <v>0</v>
      </c>
      <c r="E18" s="48">
        <f t="shared" si="4"/>
        <v>0</v>
      </c>
      <c r="F18" s="49">
        <f t="shared" si="4"/>
        <v>0</v>
      </c>
      <c r="G18" s="48">
        <f t="shared" si="4"/>
        <v>0</v>
      </c>
      <c r="H18" s="133">
        <f t="shared" si="4"/>
        <v>0</v>
      </c>
      <c r="I18" s="18"/>
      <c r="J18" s="92">
        <v>16</v>
      </c>
      <c r="K18" s="72" t="s">
        <v>11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99">
        <v>42979</v>
      </c>
    </row>
    <row r="19" spans="1:29" ht="13.5" customHeight="1">
      <c r="A19" s="365"/>
      <c r="B19" s="33">
        <v>26</v>
      </c>
      <c r="C19" s="38">
        <v>27</v>
      </c>
      <c r="D19" s="33">
        <v>28</v>
      </c>
      <c r="E19" s="38">
        <v>29</v>
      </c>
      <c r="F19" s="33">
        <v>30</v>
      </c>
      <c r="G19" s="38">
        <v>31</v>
      </c>
      <c r="H19" s="95"/>
      <c r="I19" s="83"/>
      <c r="J19" s="90">
        <v>17</v>
      </c>
      <c r="K19" s="71" t="s">
        <v>20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99">
        <v>43009</v>
      </c>
    </row>
    <row r="20" spans="1:29" ht="13.5" customHeight="1">
      <c r="A20" s="365"/>
      <c r="B20" s="35" t="s">
        <v>9</v>
      </c>
      <c r="C20" s="39" t="s">
        <v>9</v>
      </c>
      <c r="D20" s="35" t="s">
        <v>9</v>
      </c>
      <c r="E20" s="39" t="s">
        <v>9</v>
      </c>
      <c r="F20" s="35" t="s">
        <v>9</v>
      </c>
      <c r="G20" s="39" t="s">
        <v>9</v>
      </c>
      <c r="H20" s="96"/>
      <c r="I20" s="83"/>
      <c r="J20" s="92">
        <v>18</v>
      </c>
      <c r="K20" s="72" t="s">
        <v>22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99"/>
    </row>
    <row r="21" spans="1:29" ht="13.5" customHeight="1">
      <c r="A21" s="365"/>
      <c r="B21" s="45" t="str">
        <f>IF(B19&gt;0,VLOOKUP(B19,reljan,2,0),0)</f>
        <v>Benedito</v>
      </c>
      <c r="C21" s="46" t="str">
        <f>IF(C19&gt;0,VLOOKUP(C19,reljan,2,0),0)</f>
        <v>Marques</v>
      </c>
      <c r="D21" s="45" t="str">
        <f>IF(D19&gt;0,VLOOKUP(D19,reljan,2,0),0)</f>
        <v>Leonardo</v>
      </c>
      <c r="E21" s="46" t="str">
        <f>IF(E19&gt;0,VLOOKUP(E19,reljan,2,0),0)</f>
        <v>Sarmento</v>
      </c>
      <c r="F21" s="45" t="str">
        <f>IF(F19&gt;0,VLOOKUP(F19,reljan,2,0),0)</f>
        <v>Edimilson</v>
      </c>
      <c r="G21" s="46" t="str">
        <f>IF(F19&gt;0,VLOOKUP(G19,reljan,2,0),0)</f>
        <v>Benedito</v>
      </c>
      <c r="H21" s="129"/>
      <c r="I21" s="83"/>
      <c r="J21" s="90">
        <v>19</v>
      </c>
      <c r="K21" s="71" t="s">
        <v>23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99"/>
    </row>
    <row r="22" spans="1:29" ht="13.5" customHeight="1">
      <c r="A22" s="365"/>
      <c r="B22" s="135">
        <f>IF(B19&gt;0,VLOOKUP(B19,reljan,3,0),0)</f>
        <v>0</v>
      </c>
      <c r="C22" s="136">
        <f>IF(C19&gt;0,VLOOKUP(C19,reljan,3,0),0)</f>
        <v>0</v>
      </c>
      <c r="D22" s="135">
        <f>IF(D19&gt;0,VLOOKUP(D19,reljan,3,0),0)</f>
        <v>0</v>
      </c>
      <c r="E22" s="136">
        <f>IF(E19&gt;0,VLOOKUP(E19,reljan,3,0),0)</f>
        <v>0</v>
      </c>
      <c r="F22" s="135"/>
      <c r="G22" s="136"/>
      <c r="H22" s="137"/>
      <c r="I22" s="83"/>
      <c r="J22" s="92">
        <v>20</v>
      </c>
      <c r="K22" s="72" t="s">
        <v>35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99">
        <v>43040</v>
      </c>
    </row>
    <row r="23" spans="1:29" s="20" customFormat="1" ht="12.75" customHeight="1">
      <c r="A23" s="365"/>
      <c r="B23" s="162"/>
      <c r="C23" s="144"/>
      <c r="D23" s="143"/>
      <c r="E23" s="144"/>
      <c r="F23" s="143"/>
      <c r="G23" s="144"/>
      <c r="H23" s="145"/>
      <c r="I23" s="16"/>
      <c r="J23" s="90">
        <v>21</v>
      </c>
      <c r="K23" s="71" t="s">
        <v>11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201">
        <v>43070</v>
      </c>
      <c r="AC23" s="209"/>
    </row>
    <row r="24" spans="1:29" s="20" customFormat="1" ht="13.5" customHeight="1">
      <c r="A24" s="365"/>
      <c r="B24" s="42"/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20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201"/>
      <c r="AC24" s="209"/>
    </row>
    <row r="25" spans="1:29" s="20" customFormat="1" ht="13.5" customHeight="1">
      <c r="A25" s="365"/>
      <c r="B25" s="53"/>
      <c r="C25" s="45"/>
      <c r="D25" s="53"/>
      <c r="E25" s="45"/>
      <c r="F25" s="53"/>
      <c r="G25" s="45"/>
      <c r="H25" s="163"/>
      <c r="I25" s="84"/>
      <c r="J25" s="90">
        <v>23</v>
      </c>
      <c r="K25" s="71" t="s">
        <v>22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201"/>
      <c r="AC25" s="209"/>
    </row>
    <row r="26" spans="1:29" ht="13.5" customHeight="1" thickBot="1">
      <c r="A26" s="366"/>
      <c r="B26" s="139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23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99"/>
    </row>
    <row r="27" spans="1:29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35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202"/>
      <c r="AC27" s="210"/>
    </row>
    <row r="28" spans="1:29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11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03"/>
      <c r="AC28" s="209"/>
    </row>
    <row r="29" spans="1:29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20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03"/>
      <c r="AC29" s="209"/>
    </row>
    <row r="30" spans="1:29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22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03"/>
      <c r="AC30" s="209"/>
    </row>
    <row r="31" spans="1:29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23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03"/>
      <c r="AC31" s="209"/>
    </row>
    <row r="32" spans="1:29" s="20" customFormat="1" ht="15.75" customHeight="1">
      <c r="A32" s="362" t="s">
        <v>30</v>
      </c>
      <c r="B32" s="363"/>
      <c r="C32" s="363"/>
      <c r="D32" s="349">
        <f>COUNTIF(B3:H26,"A")+COUNTIF(B3:H26,"B")+COUNTIF(B3:H26,"C")</f>
        <v>31</v>
      </c>
      <c r="E32" s="69"/>
      <c r="H32" s="79"/>
      <c r="I32" s="84"/>
      <c r="J32" s="92">
        <v>30</v>
      </c>
      <c r="K32" s="72" t="s">
        <v>35</v>
      </c>
      <c r="L32" s="77"/>
      <c r="M32" s="93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03"/>
      <c r="AC32" s="209"/>
    </row>
    <row r="33" spans="1:29" s="20" customFormat="1" ht="15.75" customHeight="1" thickBot="1">
      <c r="A33" s="362"/>
      <c r="B33" s="363"/>
      <c r="C33" s="363"/>
      <c r="D33" s="350"/>
      <c r="E33" s="69"/>
      <c r="H33" s="79"/>
      <c r="I33" s="84"/>
      <c r="J33" s="106">
        <v>31</v>
      </c>
      <c r="K33" s="223" t="s">
        <v>11</v>
      </c>
      <c r="L33" s="107"/>
      <c r="M33" s="10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03"/>
      <c r="AC33" s="209"/>
    </row>
    <row r="34" spans="1:29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262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03"/>
      <c r="AC34" s="209"/>
    </row>
    <row r="35" spans="1:29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03"/>
      <c r="AC35" s="209"/>
    </row>
    <row r="36" spans="1:29" s="20" customFormat="1" ht="15.75" customHeight="1">
      <c r="A36" s="373"/>
      <c r="B36" s="374"/>
      <c r="C36" s="374"/>
      <c r="D36" s="368"/>
      <c r="E36" s="69"/>
      <c r="I36" s="8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03"/>
      <c r="AC36" s="209"/>
    </row>
    <row r="37" spans="1:29" s="20" customFormat="1" ht="18.75" customHeight="1">
      <c r="A37" s="373"/>
      <c r="B37" s="374"/>
      <c r="C37" s="374"/>
      <c r="D37" s="369"/>
      <c r="E37" s="69"/>
      <c r="I37" s="101"/>
      <c r="K37" s="281"/>
      <c r="L37" s="380"/>
      <c r="M37" s="380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03"/>
      <c r="AC37" s="209"/>
    </row>
    <row r="38" spans="1:29" s="20" customFormat="1" ht="18" customHeight="1">
      <c r="A38" s="375" t="s">
        <v>32</v>
      </c>
      <c r="B38" s="376"/>
      <c r="C38" s="376"/>
      <c r="D38" s="370">
        <f>D32-D35</f>
        <v>31</v>
      </c>
      <c r="E38" s="69"/>
      <c r="I38" s="100"/>
      <c r="J38" s="103"/>
      <c r="L38" s="381"/>
      <c r="M38" s="382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03"/>
      <c r="AC38" s="209"/>
    </row>
    <row r="39" spans="1:29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03"/>
      <c r="AC39" s="209"/>
    </row>
    <row r="40" spans="1:29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03"/>
      <c r="AC40" s="209"/>
    </row>
    <row r="41" spans="1:29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03"/>
      <c r="AC41" s="209"/>
    </row>
    <row r="42" spans="1:29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03"/>
      <c r="AC42" s="209"/>
    </row>
  </sheetData>
  <mergeCells count="11">
    <mergeCell ref="A2:A26"/>
    <mergeCell ref="A29:D31"/>
    <mergeCell ref="A32:C34"/>
    <mergeCell ref="D32:D34"/>
    <mergeCell ref="A35:C37"/>
    <mergeCell ref="D35:D37"/>
    <mergeCell ref="L37:M37"/>
    <mergeCell ref="L38:M38"/>
    <mergeCell ref="A38:C40"/>
    <mergeCell ref="D38:D40"/>
    <mergeCell ref="J41:K41"/>
  </mergeCells>
  <conditionalFormatting sqref="C5:C6 E5:E6 G5:G6 H9:H10 F9:F10 D9:D10 B9:B10 C13:C14 E13:E14 G13:G14 H17:H18 F17:F18 D17:D18 B17:B18 C21:C22 G21:G22">
    <cfRule type="cellIs" dxfId="316" priority="22" operator="equal">
      <formula>0</formula>
    </cfRule>
  </conditionalFormatting>
  <conditionalFormatting sqref="B5:B6 D5:D6 F5:F6 H5:H6 E9:E10 C9:C10 B13:B14 D13:D14 F13:F14 H13:H14 G17:G18 E17:E18 C17:C18 B21:B22 D21:D22 F21:F22 G9:G10">
    <cfRule type="cellIs" dxfId="315" priority="21" operator="equal">
      <formula>0</formula>
    </cfRule>
  </conditionalFormatting>
  <conditionalFormatting sqref="B6:H6 B10:H10 B14:H14 B18:H18 B22:D22 F22:G22">
    <cfRule type="beginsWith" dxfId="314" priority="19" operator="beginsWith" text="Realizada">
      <formula>LEFT(B6,LEN("Realizada"))="Realizada"</formula>
    </cfRule>
    <cfRule type="beginsWith" dxfId="313" priority="20" operator="beginsWith" text="Não">
      <formula>LEFT(B6,LEN("Não"))="Não"</formula>
    </cfRule>
  </conditionalFormatting>
  <conditionalFormatting sqref="L3:L4">
    <cfRule type="cellIs" dxfId="312" priority="18" operator="equal">
      <formula>0</formula>
    </cfRule>
  </conditionalFormatting>
  <conditionalFormatting sqref="L3:L4">
    <cfRule type="beginsWith" dxfId="311" priority="16" operator="beginsWith" text="Realizada">
      <formula>LEFT(L3,LEN("Realizada"))="Realizada"</formula>
    </cfRule>
    <cfRule type="beginsWith" dxfId="310" priority="17" operator="beginsWith" text="Não">
      <formula>LEFT(L3,LEN("Não"))="Não"</formula>
    </cfRule>
  </conditionalFormatting>
  <conditionalFormatting sqref="H21:H22">
    <cfRule type="cellIs" dxfId="309" priority="15" operator="equal">
      <formula>0</formula>
    </cfRule>
  </conditionalFormatting>
  <conditionalFormatting sqref="H22">
    <cfRule type="beginsWith" dxfId="308" priority="13" operator="beginsWith" text="Realizada">
      <formula>LEFT(H22,LEN("Realizada"))="Realizada"</formula>
    </cfRule>
    <cfRule type="beginsWith" dxfId="307" priority="14" operator="beginsWith" text="Não">
      <formula>LEFT(H22,LEN("Não"))="Não"</formula>
    </cfRule>
  </conditionalFormatting>
  <conditionalFormatting sqref="L5:L19">
    <cfRule type="cellIs" dxfId="306" priority="12" operator="equal">
      <formula>0</formula>
    </cfRule>
  </conditionalFormatting>
  <conditionalFormatting sqref="L5:L19">
    <cfRule type="beginsWith" dxfId="305" priority="10" operator="beginsWith" text="Realizada">
      <formula>LEFT(L5,LEN("Realizada"))="Realizada"</formula>
    </cfRule>
    <cfRule type="beginsWith" dxfId="304" priority="11" operator="beginsWith" text="Não">
      <formula>LEFT(L5,LEN("Não"))="Não"</formula>
    </cfRule>
  </conditionalFormatting>
  <conditionalFormatting sqref="L33">
    <cfRule type="cellIs" dxfId="303" priority="9" operator="equal">
      <formula>0</formula>
    </cfRule>
  </conditionalFormatting>
  <conditionalFormatting sqref="L33">
    <cfRule type="beginsWith" dxfId="302" priority="7" operator="beginsWith" text="Realizada">
      <formula>LEFT(L33,LEN("Realizada"))="Realizada"</formula>
    </cfRule>
    <cfRule type="beginsWith" dxfId="301" priority="8" operator="beginsWith" text="Não">
      <formula>LEFT(L33,LEN("Não"))="Não"</formula>
    </cfRule>
  </conditionalFormatting>
  <conditionalFormatting sqref="L20:L32">
    <cfRule type="cellIs" dxfId="300" priority="6" operator="equal">
      <formula>0</formula>
    </cfRule>
  </conditionalFormatting>
  <conditionalFormatting sqref="L20:L32">
    <cfRule type="beginsWith" dxfId="299" priority="4" operator="beginsWith" text="Realizada">
      <formula>LEFT(L20,LEN("Realizada"))="Realizada"</formula>
    </cfRule>
    <cfRule type="beginsWith" dxfId="298" priority="5" operator="beginsWith" text="Não">
      <formula>LEFT(L20,LEN("Não"))="Não"</formula>
    </cfRule>
  </conditionalFormatting>
  <conditionalFormatting sqref="E21:E22">
    <cfRule type="cellIs" dxfId="297" priority="3" operator="equal">
      <formula>0</formula>
    </cfRule>
  </conditionalFormatting>
  <conditionalFormatting sqref="E22">
    <cfRule type="beginsWith" dxfId="296" priority="1" operator="beginsWith" text="Realizada">
      <formula>LEFT(E22,LEN("Realizada"))="Realizada"</formula>
    </cfRule>
    <cfRule type="beginsWith" dxfId="295" priority="2" operator="beginsWith" text="Não">
      <formula>LEFT(E22,LEN("Não"))="Não"</formula>
    </cfRule>
  </conditionalFormatting>
  <dataValidations count="3">
    <dataValidation type="list" allowBlank="1" showInputMessage="1" showErrorMessage="1" sqref="M3:M33" xr:uid="{00000000-0002-0000-0600-000000000000}">
      <formula1>situacao</formula1>
    </dataValidation>
    <dataValidation type="list" allowBlank="1" showInputMessage="1" showErrorMessage="1" sqref="L3:L33" xr:uid="{00000000-0002-0000-0600-000001000000}">
      <formula1>status</formula1>
    </dataValidation>
    <dataValidation type="list" allowBlank="1" showInputMessage="1" showErrorMessage="1" sqref="K3:K33" xr:uid="{00000000-0002-0000-0600-000002000000}">
      <formula1>fiscais01</formula1>
    </dataValidation>
  </dataValidations>
  <printOptions horizontalCentered="1"/>
  <pageMargins left="0.19685039370078741" right="0.19685039370078741" top="0.98" bottom="0.19685039370078741" header="0.4" footer="0.19685039370078741"/>
  <pageSetup paperSize="9" scale="74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I23"/>
  <sheetViews>
    <sheetView view="pageBreakPreview" zoomScale="112" zoomScaleNormal="100" zoomScaleSheetLayoutView="112" workbookViewId="0">
      <selection activeCell="O68" sqref="O68"/>
    </sheetView>
  </sheetViews>
  <sheetFormatPr defaultRowHeight="15"/>
  <cols>
    <col min="1" max="1" width="6.5703125" style="3" customWidth="1"/>
    <col min="2" max="4" width="29.85546875" style="3" bestFit="1" customWidth="1"/>
    <col min="5" max="8" width="20.5703125" style="3" customWidth="1"/>
    <col min="9" max="9" width="2.28515625" style="7" customWidth="1"/>
    <col min="10" max="16384" width="9.140625" style="3"/>
  </cols>
  <sheetData>
    <row r="1" spans="1:9" ht="58.5" customHeight="1">
      <c r="A1" s="4"/>
      <c r="B1" s="4"/>
      <c r="C1" s="4"/>
      <c r="D1" s="4"/>
      <c r="E1" s="4"/>
      <c r="F1" s="4"/>
      <c r="G1" s="379" t="s">
        <v>0</v>
      </c>
      <c r="H1" s="379"/>
      <c r="I1"/>
    </row>
    <row r="2" spans="1:9" ht="14.25" customHeight="1">
      <c r="A2" s="342" t="s">
        <v>38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28" t="s">
        <v>8</v>
      </c>
      <c r="I2" s="68"/>
    </row>
    <row r="3" spans="1:9" s="31" customFormat="1" ht="14.25" customHeight="1">
      <c r="A3" s="343"/>
      <c r="B3" s="164">
        <f>'Rel. Abr23'!B3</f>
        <v>0</v>
      </c>
      <c r="C3" s="165">
        <f>'Rel. Abr23'!C3</f>
        <v>0</v>
      </c>
      <c r="D3" s="164">
        <f>'Rel. Abr23'!D3</f>
        <v>0</v>
      </c>
      <c r="E3" s="165">
        <f>'Rel. Abr23'!E3</f>
        <v>0</v>
      </c>
      <c r="F3" s="164">
        <f>'Rel. Abr23'!F3</f>
        <v>0</v>
      </c>
      <c r="G3" s="165"/>
      <c r="H3" s="166">
        <f>'Rel. Abr23'!H3</f>
        <v>1</v>
      </c>
      <c r="I3" s="111"/>
    </row>
    <row r="4" spans="1:9" s="31" customFormat="1" ht="14.25" customHeight="1">
      <c r="A4" s="343"/>
      <c r="B4" s="167">
        <f>'Rel. Abr23'!B4</f>
        <v>0</v>
      </c>
      <c r="C4" s="168">
        <f>'Rel. Abr23'!C4</f>
        <v>0</v>
      </c>
      <c r="D4" s="169">
        <f>'Rel. Abr23'!D4</f>
        <v>0</v>
      </c>
      <c r="E4" s="168">
        <f>'Rel. Abr23'!E4</f>
        <v>0</v>
      </c>
      <c r="F4" s="169">
        <f>'Rel. Abr23'!F4</f>
        <v>0</v>
      </c>
      <c r="G4" s="168"/>
      <c r="H4" s="170" t="s">
        <v>9</v>
      </c>
      <c r="I4" s="111"/>
    </row>
    <row r="5" spans="1:9" s="31" customFormat="1" ht="14.25" customHeight="1">
      <c r="A5" s="343"/>
      <c r="B5" s="171">
        <f>'Rel. Abr23'!B5</f>
        <v>0</v>
      </c>
      <c r="C5" s="172">
        <f>'Rel. Abr23'!C5</f>
        <v>0</v>
      </c>
      <c r="D5" s="171">
        <f>'Rel. Abr23'!D5</f>
        <v>0</v>
      </c>
      <c r="E5" s="172">
        <f>'Rel. Abr23'!E5</f>
        <v>0</v>
      </c>
      <c r="F5" s="171">
        <f>'Rel. Abr23'!F5</f>
        <v>0</v>
      </c>
      <c r="G5" s="172">
        <f>'Rel. Abr23'!G5</f>
        <v>0</v>
      </c>
      <c r="H5" s="173" t="str">
        <f>'Rel. Abr23'!H5</f>
        <v>Marques</v>
      </c>
      <c r="I5" s="111"/>
    </row>
    <row r="6" spans="1:9" s="31" customFormat="1" ht="14.25" customHeight="1">
      <c r="A6" s="343"/>
      <c r="B6" s="174">
        <f>'Rel. Abr23'!B7</f>
        <v>2</v>
      </c>
      <c r="C6" s="164">
        <f>'Rel. Abr23'!C7</f>
        <v>3</v>
      </c>
      <c r="D6" s="174">
        <f>'Rel. Abr23'!D7</f>
        <v>4</v>
      </c>
      <c r="E6" s="164">
        <f>'Rel. Abr23'!E7</f>
        <v>5</v>
      </c>
      <c r="F6" s="174">
        <f>'Rel. Abr23'!F7</f>
        <v>6</v>
      </c>
      <c r="G6" s="164">
        <f>'Rel. Abr23'!G7</f>
        <v>7</v>
      </c>
      <c r="H6" s="175">
        <f>'Rel. Abr23'!H7</f>
        <v>8</v>
      </c>
      <c r="I6" s="111"/>
    </row>
    <row r="7" spans="1:9" s="31" customFormat="1" ht="14.25" customHeight="1">
      <c r="A7" s="343"/>
      <c r="B7" s="168" t="s">
        <v>9</v>
      </c>
      <c r="C7" s="169" t="str">
        <f>'Rel. Abr23'!C8</f>
        <v>A</v>
      </c>
      <c r="D7" s="168" t="str">
        <f>'Rel. Abr23'!D8</f>
        <v>A</v>
      </c>
      <c r="E7" s="169" t="str">
        <f>'Rel. Abr23'!E8</f>
        <v>A</v>
      </c>
      <c r="F7" s="168" t="str">
        <f>'Rel. Abr23'!F8</f>
        <v>A</v>
      </c>
      <c r="G7" s="169" t="str">
        <f>'Rel. Abr23'!G8</f>
        <v>A</v>
      </c>
      <c r="H7" s="176" t="s">
        <v>9</v>
      </c>
      <c r="I7" s="111"/>
    </row>
    <row r="8" spans="1:9" s="31" customFormat="1" ht="14.25" customHeight="1">
      <c r="A8" s="343"/>
      <c r="B8" s="168" t="str">
        <f>'Rel. Abr23'!B9</f>
        <v>Leonardo</v>
      </c>
      <c r="C8" s="177" t="str">
        <f>'Rel. Abr23'!C9</f>
        <v>Rogério</v>
      </c>
      <c r="D8" s="168" t="str">
        <f>'Rel. Abr23'!D9</f>
        <v>Edimilson</v>
      </c>
      <c r="E8" s="177" t="str">
        <f>'Rel. Abr23'!E9</f>
        <v>Benedito</v>
      </c>
      <c r="F8" s="168" t="str">
        <f>'Rel. Abr23'!F9</f>
        <v>Marques</v>
      </c>
      <c r="G8" s="177" t="str">
        <f>'Rel. Abr23'!G9</f>
        <v>Leonardo</v>
      </c>
      <c r="H8" s="176" t="str">
        <f>'Rel. Abr23'!H9</f>
        <v>Rogério</v>
      </c>
      <c r="I8" s="111"/>
    </row>
    <row r="9" spans="1:9" s="31" customFormat="1" ht="14.25" customHeight="1">
      <c r="A9" s="343"/>
      <c r="B9" s="164">
        <f>'Rel. Abr23'!B11</f>
        <v>9</v>
      </c>
      <c r="C9" s="174">
        <f>'Rel. Abr23'!C11</f>
        <v>10</v>
      </c>
      <c r="D9" s="164">
        <f>'Rel. Abr23'!D11</f>
        <v>11</v>
      </c>
      <c r="E9" s="174">
        <f>'Rel. Abr23'!E11</f>
        <v>12</v>
      </c>
      <c r="F9" s="164">
        <f>'Rel. Abr23'!F11</f>
        <v>13</v>
      </c>
      <c r="G9" s="174">
        <f>'Rel. Abr23'!G11</f>
        <v>14</v>
      </c>
      <c r="H9" s="166">
        <f>'Rel. Abr23'!H11</f>
        <v>15</v>
      </c>
      <c r="I9" s="111"/>
    </row>
    <row r="10" spans="1:9" s="31" customFormat="1" ht="14.25" customHeight="1">
      <c r="A10" s="343"/>
      <c r="B10" s="169" t="s">
        <v>9</v>
      </c>
      <c r="C10" s="168" t="str">
        <f>'Rel. Abr23'!C12</f>
        <v>A</v>
      </c>
      <c r="D10" s="169" t="str">
        <f>'Rel. Abr23'!D12</f>
        <v>A</v>
      </c>
      <c r="E10" s="168" t="str">
        <f>'Rel. Abr23'!E12</f>
        <v>A</v>
      </c>
      <c r="F10" s="169" t="str">
        <f>'Rel. Abr23'!F12</f>
        <v>A</v>
      </c>
      <c r="G10" s="168" t="str">
        <f>'Rel. Abr23'!G12</f>
        <v>A</v>
      </c>
      <c r="H10" s="170" t="s">
        <v>9</v>
      </c>
      <c r="I10" s="111"/>
    </row>
    <row r="11" spans="1:9" s="31" customFormat="1" ht="14.25" customHeight="1">
      <c r="A11" s="343"/>
      <c r="B11" s="169"/>
      <c r="C11" s="168"/>
      <c r="D11" s="169"/>
      <c r="E11" s="284"/>
      <c r="F11" s="169"/>
      <c r="G11" s="168"/>
      <c r="H11" s="170"/>
      <c r="I11" s="111"/>
    </row>
    <row r="12" spans="1:9" s="31" customFormat="1" ht="14.25" customHeight="1">
      <c r="A12" s="343"/>
      <c r="B12" s="177" t="str">
        <f>'Rel. Abr23'!B13</f>
        <v>Edimilson</v>
      </c>
      <c r="C12" s="168" t="str">
        <f>'Rel. Abr23'!C13</f>
        <v>Benedito</v>
      </c>
      <c r="D12" s="177" t="str">
        <f>'Rel. Abr23'!D13</f>
        <v>Marques</v>
      </c>
      <c r="E12" s="168" t="str">
        <f>'Rel. Abr23'!E13</f>
        <v>Leonardo</v>
      </c>
      <c r="F12" s="177" t="str">
        <f>'Rel. Abr23'!F13</f>
        <v>Rogério</v>
      </c>
      <c r="G12" s="168" t="str">
        <f>'Rel. Abr23'!G13</f>
        <v>Edimilson</v>
      </c>
      <c r="H12" s="178" t="str">
        <f>'Rel. Abr23'!H13</f>
        <v>Sarmento</v>
      </c>
      <c r="I12" s="111"/>
    </row>
    <row r="13" spans="1:9" s="31" customFormat="1" ht="14.25" customHeight="1">
      <c r="A13" s="343"/>
      <c r="B13" s="174">
        <f>'Rel. Abr23'!B15</f>
        <v>16</v>
      </c>
      <c r="C13" s="164">
        <f>'Rel. Abr23'!C15</f>
        <v>17</v>
      </c>
      <c r="D13" s="174">
        <f>'Rel. Abr23'!D15</f>
        <v>18</v>
      </c>
      <c r="E13" s="164">
        <f>'Rel. Abr23'!E15</f>
        <v>19</v>
      </c>
      <c r="F13" s="174">
        <f>'Rel. Abr23'!F15</f>
        <v>20</v>
      </c>
      <c r="G13" s="164">
        <f>'Rel. Abr23'!G15</f>
        <v>21</v>
      </c>
      <c r="H13" s="175">
        <f>'Rel. Abr23'!H15</f>
        <v>22</v>
      </c>
      <c r="I13" s="111"/>
    </row>
    <row r="14" spans="1:9" s="31" customFormat="1" ht="14.25" customHeight="1">
      <c r="A14" s="343"/>
      <c r="B14" s="168" t="s">
        <v>9</v>
      </c>
      <c r="C14" s="169" t="str">
        <f>'Rel. Abr23'!C16</f>
        <v>A</v>
      </c>
      <c r="D14" s="168" t="str">
        <f>'Rel. Abr23'!D16</f>
        <v>A</v>
      </c>
      <c r="E14" s="169" t="str">
        <f>'Rel. Abr23'!E16</f>
        <v>A</v>
      </c>
      <c r="F14" s="168" t="str">
        <f>'Rel. Abr23'!F16</f>
        <v>A</v>
      </c>
      <c r="G14" s="169" t="str">
        <f>'Rel. Abr23'!G16</f>
        <v>A</v>
      </c>
      <c r="H14" s="176" t="s">
        <v>9</v>
      </c>
      <c r="I14" s="111"/>
    </row>
    <row r="15" spans="1:9" s="31" customFormat="1" ht="14.25" customHeight="1">
      <c r="A15" s="343"/>
      <c r="B15" s="168" t="str">
        <f>'Rel. Abr23'!B17</f>
        <v>Marques</v>
      </c>
      <c r="C15" s="177" t="str">
        <f>'Rel. Abr23'!C17</f>
        <v>Leonardo</v>
      </c>
      <c r="D15" s="168" t="str">
        <f>'Rel. Abr23'!D17</f>
        <v>Rogério</v>
      </c>
      <c r="E15" s="177" t="str">
        <f>'Rel. Abr23'!E17</f>
        <v>Edimilson</v>
      </c>
      <c r="F15" s="168" t="str">
        <f>'Rel. Abr23'!F17</f>
        <v>Sarmento</v>
      </c>
      <c r="G15" s="177" t="str">
        <f>'Rel. Abr23'!G17</f>
        <v>Marques</v>
      </c>
      <c r="H15" s="176" t="str">
        <f>'Rel. Abr23'!H17</f>
        <v>Leonardo</v>
      </c>
      <c r="I15" s="111"/>
    </row>
    <row r="16" spans="1:9" s="31" customFormat="1" ht="14.25" customHeight="1">
      <c r="A16" s="343"/>
      <c r="B16" s="164">
        <f>'Rel. Abr23'!B19</f>
        <v>23</v>
      </c>
      <c r="C16" s="174">
        <f>'Rel. Abr23'!C19</f>
        <v>24</v>
      </c>
      <c r="D16" s="164">
        <f>'Rel. Abr23'!D19</f>
        <v>25</v>
      </c>
      <c r="E16" s="236">
        <f>'Rel. Abr23'!E19</f>
        <v>26</v>
      </c>
      <c r="F16" s="237">
        <f>'Rel. Abr23'!F19</f>
        <v>27</v>
      </c>
      <c r="G16" s="236">
        <f>'Rel. Abr23'!G19</f>
        <v>28</v>
      </c>
      <c r="H16" s="166">
        <f>'Rel. Abr23'!H19</f>
        <v>29</v>
      </c>
      <c r="I16" s="111"/>
    </row>
    <row r="17" spans="1:9" s="31" customFormat="1" ht="14.25" customHeight="1">
      <c r="A17" s="343"/>
      <c r="B17" s="169" t="s">
        <v>9</v>
      </c>
      <c r="C17" s="168" t="str">
        <f>'Rel. Abr23'!C20</f>
        <v>A</v>
      </c>
      <c r="D17" s="169" t="s">
        <v>9</v>
      </c>
      <c r="E17" s="238" t="str">
        <f>'Rel. Abr23'!E20</f>
        <v>A</v>
      </c>
      <c r="F17" s="239" t="str">
        <f>'Rel. Abr23'!F20</f>
        <v>A</v>
      </c>
      <c r="G17" s="238" t="str">
        <f>'Rel. Abr23'!G20</f>
        <v>A</v>
      </c>
      <c r="H17" s="170" t="s">
        <v>9</v>
      </c>
      <c r="I17" s="111"/>
    </row>
    <row r="18" spans="1:9" s="31" customFormat="1" ht="14.25" customHeight="1">
      <c r="A18" s="343"/>
      <c r="B18" s="177" t="str">
        <f>'Rel. Abr23'!B21</f>
        <v>Rogério</v>
      </c>
      <c r="C18" s="168" t="str">
        <f>'Rel. Abr23'!C21</f>
        <v>Edimilson</v>
      </c>
      <c r="D18" s="177" t="str">
        <f>'Rel. Abr23'!D21</f>
        <v>Sarmento</v>
      </c>
      <c r="E18" s="238" t="str">
        <f>'Rel. Abr23'!E21</f>
        <v>Marques</v>
      </c>
      <c r="F18" s="240" t="str">
        <f>'Rel. Abr23'!F21</f>
        <v>Leonardo</v>
      </c>
      <c r="G18" s="238" t="str">
        <f>'Rel. Abr23'!G21</f>
        <v>Rogério</v>
      </c>
      <c r="H18" s="178" t="str">
        <f>'Rel. Abr23'!H21</f>
        <v>Edimilson</v>
      </c>
      <c r="I18" s="111"/>
    </row>
    <row r="19" spans="1:9" s="31" customFormat="1" ht="14.25" customHeight="1">
      <c r="A19" s="343"/>
      <c r="B19" s="174">
        <f>'Rel. Abr23'!B23</f>
        <v>30</v>
      </c>
      <c r="C19" s="180">
        <f>'Rel. Abr23'!C23</f>
        <v>0</v>
      </c>
      <c r="D19" s="179">
        <f>'Rel. Jan23'!D23</f>
        <v>0</v>
      </c>
      <c r="E19" s="180">
        <f>'Rel. Abr23'!E23</f>
        <v>0</v>
      </c>
      <c r="F19" s="179">
        <f>'Rel. Abr23'!F23</f>
        <v>0</v>
      </c>
      <c r="G19" s="180">
        <f>'Rel. Abr23'!G23</f>
        <v>0</v>
      </c>
      <c r="H19" s="181">
        <f>'Rel. Abr23'!H23</f>
        <v>0</v>
      </c>
      <c r="I19" s="111"/>
    </row>
    <row r="20" spans="1:9" s="31" customFormat="1" ht="14.25" customHeight="1">
      <c r="A20" s="343"/>
      <c r="B20" s="182" t="s">
        <v>9</v>
      </c>
      <c r="C20" s="183">
        <f>'Rel. Abr23'!C24</f>
        <v>0</v>
      </c>
      <c r="D20" s="182">
        <f>'Rel. Abr23'!D24</f>
        <v>0</v>
      </c>
      <c r="E20" s="183">
        <f>'Rel. Abr23'!E24</f>
        <v>0</v>
      </c>
      <c r="F20" s="182">
        <f>'Rel. Abr23'!F24</f>
        <v>0</v>
      </c>
      <c r="G20" s="183">
        <f>'Rel. Abr23'!G24</f>
        <v>0</v>
      </c>
      <c r="H20" s="184">
        <f>'Rel. Abr23'!H24</f>
        <v>0</v>
      </c>
      <c r="I20" s="111"/>
    </row>
    <row r="21" spans="1:9" s="31" customFormat="1" ht="14.25" customHeight="1">
      <c r="A21" s="344"/>
      <c r="B21" s="185" t="str">
        <f>'Rel. Abr23'!B25</f>
        <v>Sarmento</v>
      </c>
      <c r="C21" s="186">
        <f>'Rel. Abr23'!C25</f>
        <v>0</v>
      </c>
      <c r="D21" s="185">
        <f>'Rel. Abr23'!D25</f>
        <v>0</v>
      </c>
      <c r="E21" s="186">
        <f>'Rel. Abr23'!E25</f>
        <v>0</v>
      </c>
      <c r="F21" s="185">
        <f>'Rel. Abr23'!F25</f>
        <v>0</v>
      </c>
      <c r="G21" s="186">
        <f>'Rel. Abr23'!G25</f>
        <v>0</v>
      </c>
      <c r="H21" s="187">
        <f>'Rel. Abr23'!H25</f>
        <v>0</v>
      </c>
      <c r="I21" s="111"/>
    </row>
    <row r="22" spans="1:9" ht="11.25" customHeight="1">
      <c r="A22" s="1"/>
      <c r="B22" s="1"/>
      <c r="C22" s="1"/>
      <c r="D22" s="1"/>
      <c r="E22" s="1"/>
      <c r="F22" s="1"/>
      <c r="G22" s="1"/>
      <c r="H22" s="2"/>
    </row>
    <row r="23" spans="1:9">
      <c r="A23" s="9"/>
      <c r="B23" s="9"/>
      <c r="C23" s="9"/>
    </row>
  </sheetData>
  <mergeCells count="2">
    <mergeCell ref="G1:H1"/>
    <mergeCell ref="A2:A21"/>
  </mergeCells>
  <conditionalFormatting sqref="B3:H3">
    <cfRule type="cellIs" dxfId="294" priority="10" operator="equal">
      <formula>#REF!</formula>
    </cfRule>
  </conditionalFormatting>
  <conditionalFormatting sqref="B6:H7">
    <cfRule type="cellIs" dxfId="293" priority="12" operator="equal">
      <formula>#REF!</formula>
    </cfRule>
  </conditionalFormatting>
  <conditionalFormatting sqref="B9:H11">
    <cfRule type="cellIs" dxfId="292" priority="14" operator="equal">
      <formula>#REF!</formula>
    </cfRule>
  </conditionalFormatting>
  <conditionalFormatting sqref="B13:H14">
    <cfRule type="cellIs" dxfId="291" priority="16" operator="equal">
      <formula>#REF!</formula>
    </cfRule>
  </conditionalFormatting>
  <conditionalFormatting sqref="B16:C17 E16:H17">
    <cfRule type="cellIs" dxfId="290" priority="18" operator="equal">
      <formula>#REF!</formula>
    </cfRule>
  </conditionalFormatting>
  <conditionalFormatting sqref="B19:H20">
    <cfRule type="cellIs" dxfId="289" priority="20" operator="equal">
      <formula>#REF!</formula>
    </cfRule>
  </conditionalFormatting>
  <conditionalFormatting sqref="B3:B5 D3:D5 F3:F5 H3:H6 G6:G8 E6:E8 C6:C8 B9:B12 D9:D12 F9:F12 H9:H12 G13:G15 E13:E15 C13:C15 B16:B18 F16:F18 G19:G21 E19:E21 C19:C21 H16:H18">
    <cfRule type="cellIs" dxfId="288" priority="9" operator="equal">
      <formula>0</formula>
    </cfRule>
  </conditionalFormatting>
  <conditionalFormatting sqref="G3:G5 E3:E5 C3:C5 B6:B8 D6:D8 F6:F8 H6:H8 G9:G12 E9:E12 C9:C12 B13:B15 F13:F15 H13:H15 G16:G18 E16:E18 C16:C18 B19:B21 D19:D21 F19:F21 H19:H21 D13:D15">
    <cfRule type="cellIs" dxfId="287" priority="8" operator="equal">
      <formula>0</formula>
    </cfRule>
  </conditionalFormatting>
  <conditionalFormatting sqref="D16:D18">
    <cfRule type="cellIs" dxfId="286" priority="2" operator="equal">
      <formula>0</formula>
    </cfRule>
  </conditionalFormatting>
  <conditionalFormatting sqref="H16">
    <cfRule type="cellIs" dxfId="285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AD42"/>
  <sheetViews>
    <sheetView showGridLines="0" view="pageBreakPreview" topLeftCell="N1" zoomScale="106" zoomScaleSheetLayoutView="106" workbookViewId="0">
      <selection activeCell="AB1" sqref="AB1:AB7"/>
    </sheetView>
  </sheetViews>
  <sheetFormatPr defaultColWidth="9.140625" defaultRowHeight="15"/>
  <cols>
    <col min="1" max="1" width="5" style="3" bestFit="1" customWidth="1"/>
    <col min="2" max="2" width="10.5703125" style="40" customWidth="1"/>
    <col min="3" max="8" width="10.5703125" style="41" customWidth="1"/>
    <col min="9" max="9" width="7.85546875" style="24" customWidth="1"/>
    <col min="10" max="10" width="5.28515625" style="25" customWidth="1"/>
    <col min="11" max="11" width="18.140625" style="25" bestFit="1" customWidth="1"/>
    <col min="12" max="12" width="12.85546875" style="3" customWidth="1"/>
    <col min="13" max="13" width="33.85546875" style="3" customWidth="1"/>
    <col min="14" max="18" width="8.28515625" style="3" customWidth="1"/>
    <col min="19" max="19" width="9.140625" style="26"/>
    <col min="20" max="27" width="9.140625" style="11"/>
    <col min="28" max="28" width="18.140625" style="204" bestFit="1" customWidth="1"/>
    <col min="29" max="29" width="9.140625" style="205"/>
    <col min="30" max="16384" width="9.140625" style="3"/>
  </cols>
  <sheetData>
    <row r="1" spans="1:30" s="9" customFormat="1" ht="96" customHeight="1" thickBot="1">
      <c r="A1"/>
      <c r="B1" s="64"/>
      <c r="C1" s="65"/>
      <c r="D1" s="65"/>
      <c r="E1" s="65"/>
      <c r="F1" s="65"/>
      <c r="G1" s="65"/>
      <c r="H1" s="65"/>
      <c r="I1" s="66"/>
      <c r="J1" s="67"/>
      <c r="K1" s="67"/>
      <c r="L1"/>
      <c r="M1"/>
      <c r="N1"/>
      <c r="O1"/>
      <c r="P1"/>
      <c r="Q1"/>
      <c r="R1" s="62"/>
      <c r="S1" s="12"/>
      <c r="T1" s="11"/>
      <c r="U1" s="11"/>
      <c r="V1" s="11"/>
      <c r="W1" s="11"/>
      <c r="X1" s="11"/>
      <c r="Y1" s="157"/>
      <c r="Z1" s="157"/>
      <c r="AA1" s="158" t="s">
        <v>10</v>
      </c>
      <c r="AB1" s="198" t="s">
        <v>23</v>
      </c>
      <c r="AC1" s="207" t="s">
        <v>12</v>
      </c>
      <c r="AD1" s="12"/>
    </row>
    <row r="2" spans="1:30" s="15" customFormat="1" ht="16.5" customHeight="1">
      <c r="A2" s="364" t="s">
        <v>38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63"/>
      <c r="J2" s="87" t="s">
        <v>13</v>
      </c>
      <c r="K2" s="88" t="s">
        <v>14</v>
      </c>
      <c r="L2" s="88" t="s">
        <v>15</v>
      </c>
      <c r="M2" s="89" t="s">
        <v>16</v>
      </c>
      <c r="N2" s="68"/>
      <c r="O2" s="9"/>
      <c r="P2" s="9"/>
      <c r="Q2" s="9"/>
      <c r="R2" s="3"/>
      <c r="S2" s="13"/>
      <c r="T2" s="14"/>
      <c r="U2" s="14"/>
      <c r="V2" s="14"/>
      <c r="W2" s="14"/>
      <c r="X2" s="14"/>
      <c r="Y2" s="160"/>
      <c r="Z2" s="160"/>
      <c r="AA2" s="157" t="s">
        <v>17</v>
      </c>
      <c r="AB2" s="198" t="s">
        <v>20</v>
      </c>
      <c r="AC2" s="208" t="s">
        <v>19</v>
      </c>
      <c r="AD2" s="161"/>
    </row>
    <row r="3" spans="1:30" ht="13.5" customHeight="1">
      <c r="A3" s="365"/>
      <c r="B3" s="33"/>
      <c r="C3" s="34"/>
      <c r="D3" s="33"/>
      <c r="E3" s="34"/>
      <c r="F3" s="33"/>
      <c r="G3" s="34"/>
      <c r="H3" s="95">
        <v>1</v>
      </c>
      <c r="I3" s="16"/>
      <c r="J3" s="90">
        <v>1</v>
      </c>
      <c r="K3" s="71" t="s">
        <v>20</v>
      </c>
      <c r="L3" s="76"/>
      <c r="M3" s="91"/>
      <c r="N3" s="7"/>
      <c r="S3" s="13"/>
      <c r="T3" s="17"/>
      <c r="U3" s="17"/>
      <c r="V3" s="17"/>
      <c r="W3" s="17"/>
      <c r="X3" s="17"/>
      <c r="Y3" s="158"/>
      <c r="Z3" s="158"/>
      <c r="AA3" s="157" t="s">
        <v>21</v>
      </c>
      <c r="AB3" s="198" t="s">
        <v>35</v>
      </c>
      <c r="AC3" s="204"/>
      <c r="AD3" s="10"/>
    </row>
    <row r="4" spans="1:30" ht="13.5" customHeight="1">
      <c r="A4" s="365"/>
      <c r="B4" s="35"/>
      <c r="C4" s="36"/>
      <c r="D4" s="35"/>
      <c r="E4" s="36"/>
      <c r="F4" s="35"/>
      <c r="G4" s="36"/>
      <c r="H4" s="96" t="s">
        <v>9</v>
      </c>
      <c r="I4" s="16"/>
      <c r="J4" s="92">
        <v>2</v>
      </c>
      <c r="K4" s="72" t="s">
        <v>22</v>
      </c>
      <c r="L4" s="77"/>
      <c r="M4" s="93"/>
      <c r="N4" s="7"/>
      <c r="S4" s="13"/>
      <c r="T4" s="17"/>
      <c r="U4" s="17"/>
      <c r="V4" s="17"/>
      <c r="X4" s="17"/>
      <c r="Y4" s="158"/>
      <c r="Z4" s="158"/>
      <c r="AA4" s="157" t="s">
        <v>24</v>
      </c>
      <c r="AB4" s="198" t="s">
        <v>25</v>
      </c>
      <c r="AC4" s="204"/>
      <c r="AD4" s="10"/>
    </row>
    <row r="5" spans="1:30" ht="13.5" customHeight="1">
      <c r="A5" s="365"/>
      <c r="B5" s="45">
        <f t="shared" ref="B5:F5" si="0">IF(B3&gt;0,VLOOKUP(B3,reljan,2,0),0)</f>
        <v>0</v>
      </c>
      <c r="C5" s="52">
        <f t="shared" si="0"/>
        <v>0</v>
      </c>
      <c r="D5" s="45">
        <f t="shared" si="0"/>
        <v>0</v>
      </c>
      <c r="E5" s="52">
        <f t="shared" si="0"/>
        <v>0</v>
      </c>
      <c r="F5" s="45">
        <f t="shared" si="0"/>
        <v>0</v>
      </c>
      <c r="G5" s="52">
        <f>IF(G3&gt;0,VLOOKUP(G3,reljan,2,0),0)</f>
        <v>0</v>
      </c>
      <c r="H5" s="129" t="str">
        <f>IF(H3&gt;0,VLOOKUP(H3,reljan,2,0),0)</f>
        <v>Marques</v>
      </c>
      <c r="I5" s="16"/>
      <c r="J5" s="90">
        <v>3</v>
      </c>
      <c r="K5" s="71" t="s">
        <v>25</v>
      </c>
      <c r="L5" s="76"/>
      <c r="M5" s="91"/>
      <c r="N5" s="7"/>
      <c r="S5" s="13"/>
      <c r="T5" s="17"/>
      <c r="U5" s="17"/>
      <c r="V5" s="17"/>
      <c r="X5" s="17"/>
      <c r="Y5" s="158"/>
      <c r="Z5" s="158"/>
      <c r="AA5" s="158" t="s">
        <v>26</v>
      </c>
      <c r="AB5" s="198" t="s">
        <v>22</v>
      </c>
      <c r="AC5" s="204"/>
      <c r="AD5" s="10"/>
    </row>
    <row r="6" spans="1:30" ht="13.5" customHeight="1">
      <c r="A6" s="365"/>
      <c r="B6" s="48">
        <f t="shared" ref="B6:H6" si="1">IF(B3&gt;0,VLOOKUP(B3,reljan,3,0),0)</f>
        <v>0</v>
      </c>
      <c r="C6" s="49">
        <f t="shared" si="1"/>
        <v>0</v>
      </c>
      <c r="D6" s="48">
        <f t="shared" si="1"/>
        <v>0</v>
      </c>
      <c r="E6" s="49">
        <f t="shared" si="1"/>
        <v>0</v>
      </c>
      <c r="F6" s="48">
        <f t="shared" si="1"/>
        <v>0</v>
      </c>
      <c r="G6" s="49">
        <f t="shared" si="1"/>
        <v>0</v>
      </c>
      <c r="H6" s="130">
        <f t="shared" si="1"/>
        <v>0</v>
      </c>
      <c r="I6" s="16"/>
      <c r="J6" s="92">
        <v>4</v>
      </c>
      <c r="K6" s="72" t="s">
        <v>35</v>
      </c>
      <c r="L6" s="77"/>
      <c r="M6" s="93"/>
      <c r="N6" s="7"/>
      <c r="S6" s="13"/>
      <c r="T6" s="17"/>
      <c r="U6" s="17"/>
      <c r="V6" s="17"/>
      <c r="W6" s="17"/>
      <c r="X6" s="17"/>
      <c r="Y6" s="158"/>
      <c r="Z6" s="158"/>
      <c r="AA6" s="158" t="s">
        <v>27</v>
      </c>
      <c r="AB6" s="199" t="s">
        <v>28</v>
      </c>
      <c r="AC6" s="204"/>
      <c r="AD6" s="10"/>
    </row>
    <row r="7" spans="1:30" ht="13.5" customHeight="1">
      <c r="A7" s="365"/>
      <c r="B7" s="34">
        <v>2</v>
      </c>
      <c r="C7" s="33">
        <v>3</v>
      </c>
      <c r="D7" s="34">
        <v>4</v>
      </c>
      <c r="E7" s="33">
        <v>5</v>
      </c>
      <c r="F7" s="34">
        <v>6</v>
      </c>
      <c r="G7" s="33">
        <v>7</v>
      </c>
      <c r="H7" s="97">
        <v>8</v>
      </c>
      <c r="I7" s="16"/>
      <c r="J7" s="90">
        <v>5</v>
      </c>
      <c r="K7" s="71" t="s">
        <v>11</v>
      </c>
      <c r="L7" s="76"/>
      <c r="M7" s="91"/>
      <c r="N7" s="7"/>
      <c r="S7" s="13"/>
      <c r="T7" s="17"/>
      <c r="U7" s="17"/>
      <c r="V7" s="17"/>
      <c r="W7" s="17"/>
      <c r="X7" s="17"/>
      <c r="Y7" s="17"/>
      <c r="Z7" s="17"/>
      <c r="AA7" s="17"/>
      <c r="AB7" s="199" t="s">
        <v>11</v>
      </c>
    </row>
    <row r="8" spans="1:30" ht="13.5" customHeight="1">
      <c r="A8" s="365"/>
      <c r="B8" s="37" t="s">
        <v>9</v>
      </c>
      <c r="C8" s="35" t="s">
        <v>9</v>
      </c>
      <c r="D8" s="36" t="s">
        <v>9</v>
      </c>
      <c r="E8" s="35" t="s">
        <v>9</v>
      </c>
      <c r="F8" s="36" t="s">
        <v>9</v>
      </c>
      <c r="G8" s="35" t="s">
        <v>9</v>
      </c>
      <c r="H8" s="98" t="s">
        <v>9</v>
      </c>
      <c r="I8" s="16"/>
      <c r="J8" s="92">
        <v>6</v>
      </c>
      <c r="K8" s="72" t="s">
        <v>20</v>
      </c>
      <c r="L8" s="77"/>
      <c r="M8" s="93"/>
      <c r="N8" s="7"/>
      <c r="S8" s="13"/>
      <c r="T8" s="17"/>
      <c r="U8" s="17"/>
      <c r="V8" s="17"/>
      <c r="W8" s="17"/>
      <c r="X8" s="17"/>
      <c r="Y8" s="17"/>
      <c r="Z8" s="17"/>
      <c r="AA8" s="17"/>
      <c r="AB8" s="200"/>
    </row>
    <row r="9" spans="1:30" ht="13.5" customHeight="1">
      <c r="A9" s="365"/>
      <c r="B9" s="326" t="str">
        <f>IF(B7&gt;0,VLOOKUP(B7,reljan,2,0),0)</f>
        <v>Leonardo</v>
      </c>
      <c r="C9" s="327" t="str">
        <f>IF(C7&gt;0,VLOOKUP(C7,reljan,2,0),0)</f>
        <v>Rogério</v>
      </c>
      <c r="D9" s="328" t="str">
        <f>IF(D7&gt;0,VLOOKUP(D7,reljan,2,0),0)</f>
        <v>Edimilson</v>
      </c>
      <c r="E9" s="327" t="str">
        <f>IF(E7&gt;0,VLOOKUP(E7,reljan,2,0),0)</f>
        <v>Benedito</v>
      </c>
      <c r="F9" s="328" t="str">
        <f>IF(F7&gt;0,VLOOKUP(F7,reljan,2,0),0)</f>
        <v>Marques</v>
      </c>
      <c r="G9" s="327" t="str">
        <f>IF(G7&gt;0,VLOOKUP(G7,reljan,2,0),0)</f>
        <v>Leonardo</v>
      </c>
      <c r="H9" s="329" t="str">
        <f>IF(H7&gt;0,VLOOKUP(H7,reljan,2,0),0)</f>
        <v>Rogério</v>
      </c>
      <c r="I9" s="16"/>
      <c r="J9" s="90">
        <v>7</v>
      </c>
      <c r="K9" s="71" t="s">
        <v>22</v>
      </c>
      <c r="L9" s="76"/>
      <c r="M9" s="91"/>
      <c r="N9" s="7"/>
      <c r="S9" s="13"/>
      <c r="T9" s="17"/>
      <c r="U9" s="17"/>
      <c r="V9" s="17"/>
      <c r="W9" s="17"/>
      <c r="Y9" s="17"/>
      <c r="Z9" s="17"/>
      <c r="AA9" s="17"/>
      <c r="AB9" s="200"/>
    </row>
    <row r="10" spans="1:30" ht="13.5" customHeight="1">
      <c r="A10" s="365"/>
      <c r="B10" s="132">
        <f t="shared" ref="B10:H10" si="2">IF(B7&gt;0,VLOOKUP(B7,reljan,3,0),0)</f>
        <v>0</v>
      </c>
      <c r="C10" s="48">
        <f t="shared" si="2"/>
        <v>0</v>
      </c>
      <c r="D10" s="49">
        <f t="shared" si="2"/>
        <v>0</v>
      </c>
      <c r="E10" s="48">
        <f t="shared" si="2"/>
        <v>0</v>
      </c>
      <c r="F10" s="49">
        <f t="shared" si="2"/>
        <v>0</v>
      </c>
      <c r="G10" s="48">
        <f t="shared" si="2"/>
        <v>0</v>
      </c>
      <c r="H10" s="133">
        <f t="shared" si="2"/>
        <v>0</v>
      </c>
      <c r="I10" s="16"/>
      <c r="J10" s="92">
        <v>8</v>
      </c>
      <c r="K10" s="72" t="s">
        <v>25</v>
      </c>
      <c r="L10" s="77"/>
      <c r="M10" s="93"/>
      <c r="N10" s="7"/>
      <c r="S10" s="13"/>
      <c r="T10" s="17"/>
      <c r="U10" s="17"/>
      <c r="V10" s="17"/>
      <c r="W10" s="17"/>
      <c r="Y10" s="17"/>
      <c r="Z10" s="17"/>
      <c r="AA10" s="17"/>
      <c r="AB10" s="200"/>
    </row>
    <row r="11" spans="1:30" ht="13.5" customHeight="1">
      <c r="A11" s="365"/>
      <c r="B11" s="33">
        <v>9</v>
      </c>
      <c r="C11" s="38">
        <v>10</v>
      </c>
      <c r="D11" s="33">
        <v>11</v>
      </c>
      <c r="E11" s="38">
        <v>12</v>
      </c>
      <c r="F11" s="33">
        <v>13</v>
      </c>
      <c r="G11" s="38">
        <v>14</v>
      </c>
      <c r="H11" s="261">
        <v>15</v>
      </c>
      <c r="I11" s="254"/>
      <c r="J11" s="90">
        <v>9</v>
      </c>
      <c r="K11" s="71" t="s">
        <v>35</v>
      </c>
      <c r="L11" s="76"/>
      <c r="M11" s="91"/>
      <c r="N11" s="7"/>
      <c r="S11" s="13"/>
      <c r="T11" s="17"/>
      <c r="U11" s="17"/>
      <c r="V11" s="17"/>
      <c r="W11" s="17"/>
      <c r="Y11" s="17"/>
      <c r="Z11" s="17"/>
      <c r="AA11" s="17"/>
      <c r="AB11" s="199">
        <v>42887</v>
      </c>
    </row>
    <row r="12" spans="1:30" ht="13.5" customHeight="1">
      <c r="A12" s="365"/>
      <c r="B12" s="35" t="s">
        <v>9</v>
      </c>
      <c r="C12" s="39" t="s">
        <v>9</v>
      </c>
      <c r="D12" s="35" t="s">
        <v>9</v>
      </c>
      <c r="E12" s="39" t="s">
        <v>9</v>
      </c>
      <c r="F12" s="35" t="s">
        <v>9</v>
      </c>
      <c r="G12" s="39" t="s">
        <v>9</v>
      </c>
      <c r="H12" s="96" t="s">
        <v>9</v>
      </c>
      <c r="I12" s="16"/>
      <c r="J12" s="92">
        <v>10</v>
      </c>
      <c r="K12" s="72" t="s">
        <v>11</v>
      </c>
      <c r="L12" s="77"/>
      <c r="M12" s="93"/>
      <c r="N12" s="7"/>
      <c r="S12" s="13"/>
      <c r="T12" s="17"/>
      <c r="U12" s="17"/>
      <c r="V12" s="17"/>
      <c r="W12" s="17"/>
      <c r="Y12" s="17"/>
      <c r="Z12" s="17"/>
      <c r="AA12" s="17"/>
      <c r="AB12" s="199"/>
    </row>
    <row r="13" spans="1:30" ht="13.5" customHeight="1">
      <c r="A13" s="365"/>
      <c r="B13" s="45" t="str">
        <f>IF(B11&gt;0,VLOOKUP(B11,reljan,2,0),0)</f>
        <v>Edimilson</v>
      </c>
      <c r="C13" s="46" t="str">
        <f>IF(C11&gt;0,VLOOKUP(C11,reljan,2,0),0)</f>
        <v>Benedito</v>
      </c>
      <c r="D13" s="45" t="str">
        <f>IF(D11&gt;0,VLOOKUP(D11,reljan,2,0),0)</f>
        <v>Marques</v>
      </c>
      <c r="E13" s="46" t="str">
        <f>IF(E11&gt;0,VLOOKUP(E11,reljan,2,0),0)</f>
        <v>Leonardo</v>
      </c>
      <c r="F13" s="45" t="str">
        <f>IF(F11&gt;0,VLOOKUP(F11,reljan,2,0),0)</f>
        <v>Rogério</v>
      </c>
      <c r="G13" s="46" t="str">
        <f>IF(G11&gt;0,VLOOKUP(G11,reljan,2,0),0)</f>
        <v>Edimilson</v>
      </c>
      <c r="H13" s="129" t="str">
        <f>IF(H11&gt;0,VLOOKUP(H11,reljan,2,0),0)</f>
        <v>Sarmento</v>
      </c>
      <c r="I13" s="16"/>
      <c r="J13" s="90">
        <v>11</v>
      </c>
      <c r="K13" s="71" t="s">
        <v>20</v>
      </c>
      <c r="L13" s="76"/>
      <c r="M13" s="91"/>
      <c r="N13" s="7"/>
      <c r="S13" s="13"/>
      <c r="T13" s="17"/>
      <c r="U13" s="17"/>
      <c r="V13" s="17"/>
      <c r="W13" s="17"/>
      <c r="X13" s="17"/>
      <c r="Y13" s="17"/>
      <c r="Z13" s="17"/>
      <c r="AA13" s="17"/>
      <c r="AB13" s="199"/>
    </row>
    <row r="14" spans="1:30" ht="13.5" customHeight="1">
      <c r="A14" s="365"/>
      <c r="B14" s="51">
        <f t="shared" ref="B14:H14" si="3">IF(B11&gt;0,VLOOKUP(B11,reljan,3,0),0)</f>
        <v>0</v>
      </c>
      <c r="C14" s="50">
        <f t="shared" si="3"/>
        <v>0</v>
      </c>
      <c r="D14" s="51">
        <f t="shared" si="3"/>
        <v>0</v>
      </c>
      <c r="E14" s="50">
        <f t="shared" si="3"/>
        <v>0</v>
      </c>
      <c r="F14" s="51">
        <f t="shared" si="3"/>
        <v>0</v>
      </c>
      <c r="G14" s="50">
        <f t="shared" si="3"/>
        <v>0</v>
      </c>
      <c r="H14" s="134">
        <f t="shared" si="3"/>
        <v>0</v>
      </c>
      <c r="I14" s="16"/>
      <c r="J14" s="92">
        <v>12</v>
      </c>
      <c r="K14" s="72" t="s">
        <v>22</v>
      </c>
      <c r="L14" s="77"/>
      <c r="M14" s="93"/>
      <c r="N14" s="7"/>
      <c r="S14" s="13"/>
      <c r="T14" s="17"/>
      <c r="U14" s="17"/>
      <c r="V14" s="17"/>
      <c r="W14" s="17"/>
      <c r="X14" s="17"/>
      <c r="Y14" s="17"/>
      <c r="Z14" s="17"/>
      <c r="AA14" s="17"/>
      <c r="AB14" s="199">
        <v>42917</v>
      </c>
    </row>
    <row r="15" spans="1:30" ht="13.5" customHeight="1">
      <c r="A15" s="365"/>
      <c r="B15" s="34">
        <v>16</v>
      </c>
      <c r="C15" s="33">
        <v>17</v>
      </c>
      <c r="D15" s="34">
        <v>18</v>
      </c>
      <c r="E15" s="33">
        <v>19</v>
      </c>
      <c r="F15" s="34">
        <v>20</v>
      </c>
      <c r="G15" s="33">
        <v>21</v>
      </c>
      <c r="H15" s="242">
        <v>22</v>
      </c>
      <c r="I15" s="254"/>
      <c r="J15" s="90">
        <v>13</v>
      </c>
      <c r="K15" s="71" t="s">
        <v>25</v>
      </c>
      <c r="L15" s="76"/>
      <c r="M15" s="91"/>
      <c r="N15" s="7"/>
      <c r="S15" s="13"/>
      <c r="T15" s="17"/>
      <c r="U15" s="17"/>
      <c r="V15" s="17"/>
      <c r="W15" s="17"/>
      <c r="X15" s="17"/>
      <c r="Y15" s="17"/>
      <c r="Z15" s="17"/>
      <c r="AA15" s="17"/>
      <c r="AB15" s="199">
        <v>42948</v>
      </c>
    </row>
    <row r="16" spans="1:30" ht="13.5" customHeight="1">
      <c r="A16" s="365"/>
      <c r="B16" s="37" t="s">
        <v>9</v>
      </c>
      <c r="C16" s="35" t="s">
        <v>9</v>
      </c>
      <c r="D16" s="36" t="s">
        <v>9</v>
      </c>
      <c r="E16" s="35" t="s">
        <v>9</v>
      </c>
      <c r="F16" s="36" t="s">
        <v>9</v>
      </c>
      <c r="G16" s="35" t="s">
        <v>9</v>
      </c>
      <c r="H16" s="98" t="s">
        <v>9</v>
      </c>
      <c r="I16" s="16"/>
      <c r="J16" s="92">
        <v>14</v>
      </c>
      <c r="K16" s="72" t="s">
        <v>35</v>
      </c>
      <c r="L16" s="77"/>
      <c r="M16" s="93"/>
      <c r="N16" s="7"/>
      <c r="S16" s="13"/>
      <c r="T16" s="17"/>
      <c r="U16" s="17"/>
      <c r="V16" s="17"/>
      <c r="W16" s="17"/>
      <c r="X16" s="17"/>
      <c r="Y16" s="17"/>
      <c r="Z16" s="17"/>
      <c r="AA16" s="17"/>
      <c r="AB16" s="199"/>
    </row>
    <row r="17" spans="1:29" ht="13.5" customHeight="1">
      <c r="A17" s="365"/>
      <c r="B17" s="326" t="str">
        <f>IF(B15&gt;0,VLOOKUP(B15,reljan,2,0),0)</f>
        <v>Marques</v>
      </c>
      <c r="C17" s="327" t="str">
        <f>IF(C15&gt;0,VLOOKUP(C15,reljan,2,0),0)</f>
        <v>Leonardo</v>
      </c>
      <c r="D17" s="328" t="str">
        <f>IF(D15&gt;0,VLOOKUP(D15,reljan,2,0),0)</f>
        <v>Rogério</v>
      </c>
      <c r="E17" s="327" t="str">
        <f>IF(E15&gt;0,VLOOKUP(E15,reljan,2,0),0)</f>
        <v>Edimilson</v>
      </c>
      <c r="F17" s="328" t="str">
        <f>IF(F15&gt;0,VLOOKUP(F15,reljan,2,0),0)</f>
        <v>Sarmento</v>
      </c>
      <c r="G17" s="327" t="str">
        <f>IF(G15&gt;0,VLOOKUP(G15,reljan,2,0),0)</f>
        <v>Marques</v>
      </c>
      <c r="H17" s="329" t="str">
        <f>IF(H15&gt;0,VLOOKUP(H15,reljan,2,0),0)</f>
        <v>Leonardo</v>
      </c>
      <c r="I17" s="16"/>
      <c r="J17" s="90">
        <v>15</v>
      </c>
      <c r="K17" s="71" t="s">
        <v>23</v>
      </c>
      <c r="L17" s="76"/>
      <c r="M17" s="91"/>
      <c r="N17" s="7"/>
      <c r="S17" s="13"/>
      <c r="T17" s="17"/>
      <c r="U17" s="17"/>
      <c r="V17" s="17"/>
      <c r="W17" s="17"/>
      <c r="X17" s="17"/>
      <c r="Y17" s="17"/>
      <c r="Z17" s="17"/>
      <c r="AA17" s="17"/>
      <c r="AB17" s="199"/>
    </row>
    <row r="18" spans="1:29" ht="13.5" customHeight="1">
      <c r="A18" s="365"/>
      <c r="B18" s="132">
        <f t="shared" ref="B18:H18" si="4">IF(B15&gt;0,VLOOKUP(B15,reljan,3,0),0)</f>
        <v>0</v>
      </c>
      <c r="C18" s="48">
        <f t="shared" si="4"/>
        <v>0</v>
      </c>
      <c r="D18" s="49">
        <f t="shared" si="4"/>
        <v>0</v>
      </c>
      <c r="E18" s="48">
        <f t="shared" si="4"/>
        <v>0</v>
      </c>
      <c r="F18" s="49">
        <f t="shared" si="4"/>
        <v>0</v>
      </c>
      <c r="G18" s="48">
        <f t="shared" si="4"/>
        <v>0</v>
      </c>
      <c r="H18" s="133">
        <f t="shared" si="4"/>
        <v>0</v>
      </c>
      <c r="I18" s="18"/>
      <c r="J18" s="92">
        <v>16</v>
      </c>
      <c r="K18" s="72" t="s">
        <v>20</v>
      </c>
      <c r="L18" s="77"/>
      <c r="M18" s="93"/>
      <c r="N18" s="80"/>
      <c r="S18" s="13"/>
      <c r="T18" s="17"/>
      <c r="U18" s="17"/>
      <c r="V18" s="17"/>
      <c r="W18" s="17"/>
      <c r="X18" s="17"/>
      <c r="Y18" s="17"/>
      <c r="Z18" s="17"/>
      <c r="AA18" s="17"/>
      <c r="AB18" s="199">
        <v>42979</v>
      </c>
    </row>
    <row r="19" spans="1:29" ht="13.5" customHeight="1">
      <c r="A19" s="365"/>
      <c r="B19" s="33">
        <v>23</v>
      </c>
      <c r="C19" s="38">
        <v>24</v>
      </c>
      <c r="D19" s="33">
        <v>25</v>
      </c>
      <c r="E19" s="38">
        <v>26</v>
      </c>
      <c r="F19" s="33">
        <v>27</v>
      </c>
      <c r="G19" s="38">
        <v>28</v>
      </c>
      <c r="H19" s="261">
        <v>29</v>
      </c>
      <c r="I19" s="250"/>
      <c r="J19" s="90">
        <v>17</v>
      </c>
      <c r="K19" s="71" t="s">
        <v>22</v>
      </c>
      <c r="L19" s="76"/>
      <c r="M19" s="91"/>
      <c r="N19"/>
      <c r="O19" s="7"/>
      <c r="S19" s="13"/>
      <c r="T19" s="17"/>
      <c r="U19" s="17"/>
      <c r="V19" s="17"/>
      <c r="W19" s="17"/>
      <c r="X19" s="17"/>
      <c r="Y19" s="17"/>
      <c r="Z19" s="17"/>
      <c r="AA19" s="17"/>
      <c r="AB19" s="199">
        <v>43009</v>
      </c>
    </row>
    <row r="20" spans="1:29" ht="13.5" customHeight="1">
      <c r="A20" s="365"/>
      <c r="B20" s="35" t="s">
        <v>9</v>
      </c>
      <c r="C20" s="39" t="s">
        <v>9</v>
      </c>
      <c r="D20" s="35" t="s">
        <v>9</v>
      </c>
      <c r="E20" s="39" t="s">
        <v>9</v>
      </c>
      <c r="F20" s="35" t="s">
        <v>9</v>
      </c>
      <c r="G20" s="39" t="s">
        <v>9</v>
      </c>
      <c r="H20" s="252" t="s">
        <v>9</v>
      </c>
      <c r="I20" s="250"/>
      <c r="J20" s="92">
        <v>18</v>
      </c>
      <c r="K20" s="72" t="s">
        <v>25</v>
      </c>
      <c r="L20" s="77"/>
      <c r="M20" s="93"/>
      <c r="N20"/>
      <c r="O20" s="7"/>
      <c r="S20" s="13"/>
      <c r="T20" s="17"/>
      <c r="U20" s="17"/>
      <c r="V20" s="17"/>
      <c r="W20" s="17"/>
      <c r="X20" s="17"/>
      <c r="Y20" s="17"/>
      <c r="Z20" s="17"/>
      <c r="AA20" s="17"/>
      <c r="AB20" s="199"/>
    </row>
    <row r="21" spans="1:29" ht="13.5" customHeight="1">
      <c r="A21" s="365"/>
      <c r="B21" s="327" t="str">
        <f>IF(B19&gt;0,VLOOKUP(B19,reljan,2,0),0)</f>
        <v>Rogério</v>
      </c>
      <c r="C21" s="330" t="str">
        <f>IF(C19&gt;0,VLOOKUP(C19,reljan,2,0),0)</f>
        <v>Edimilson</v>
      </c>
      <c r="D21" s="327" t="str">
        <f>IF(D19&gt;0,VLOOKUP(D19,reljan,2,0),0)</f>
        <v>Sarmento</v>
      </c>
      <c r="E21" s="330" t="str">
        <f>IF(E19&gt;0,VLOOKUP(E19,reljan,2,0),0)</f>
        <v>Marques</v>
      </c>
      <c r="F21" s="327" t="str">
        <f>IF(F19&gt;0,VLOOKUP(F19,reljan,2,0),0)</f>
        <v>Leonardo</v>
      </c>
      <c r="G21" s="330" t="str">
        <f>IF(G19&gt;0,VLOOKUP(G19,reljan,2,0),0)</f>
        <v>Rogério</v>
      </c>
      <c r="H21" s="331" t="str">
        <f>IF(H19&gt;0,VLOOKUP(H19,reljan,2,0),0)</f>
        <v>Edimilson</v>
      </c>
      <c r="I21" s="250"/>
      <c r="J21" s="90">
        <v>19</v>
      </c>
      <c r="K21" s="71" t="s">
        <v>35</v>
      </c>
      <c r="L21" s="76"/>
      <c r="M21" s="91"/>
      <c r="N21"/>
      <c r="O21" s="7"/>
      <c r="S21" s="13"/>
      <c r="T21" s="17"/>
      <c r="U21" s="17"/>
      <c r="V21" s="17"/>
      <c r="W21" s="17"/>
      <c r="X21" s="17"/>
      <c r="Y21" s="17"/>
      <c r="Z21" s="17"/>
      <c r="AA21" s="17"/>
      <c r="AB21" s="199"/>
    </row>
    <row r="22" spans="1:29" ht="13.5" customHeight="1">
      <c r="A22" s="365"/>
      <c r="B22" s="135">
        <f t="shared" ref="B22:G22" si="5">IF(B19&gt;0,VLOOKUP(B19,reljan,3,0),0)</f>
        <v>0</v>
      </c>
      <c r="C22" s="136">
        <f t="shared" si="5"/>
        <v>0</v>
      </c>
      <c r="D22" s="135">
        <f t="shared" si="5"/>
        <v>0</v>
      </c>
      <c r="E22" s="136">
        <f t="shared" si="5"/>
        <v>0</v>
      </c>
      <c r="F22" s="135">
        <f t="shared" si="5"/>
        <v>0</v>
      </c>
      <c r="G22" s="136">
        <f t="shared" si="5"/>
        <v>0</v>
      </c>
      <c r="H22" s="249"/>
      <c r="I22" s="250"/>
      <c r="J22" s="92">
        <v>20</v>
      </c>
      <c r="K22" s="72" t="s">
        <v>23</v>
      </c>
      <c r="L22" s="77"/>
      <c r="M22" s="93"/>
      <c r="N22"/>
      <c r="O22" s="7"/>
      <c r="S22" s="13"/>
      <c r="T22" s="17"/>
      <c r="U22" s="17"/>
      <c r="V22" s="17"/>
      <c r="W22" s="17"/>
      <c r="X22" s="17"/>
      <c r="Y22" s="17"/>
      <c r="Z22" s="17"/>
      <c r="AA22" s="17"/>
      <c r="AB22" s="199">
        <v>43040</v>
      </c>
    </row>
    <row r="23" spans="1:29" s="20" customFormat="1" ht="12.75" customHeight="1">
      <c r="A23" s="365"/>
      <c r="B23" s="324">
        <v>30</v>
      </c>
      <c r="C23" s="144"/>
      <c r="D23" s="143"/>
      <c r="E23" s="144"/>
      <c r="F23" s="143"/>
      <c r="G23" s="144"/>
      <c r="H23" s="145"/>
      <c r="I23" s="84"/>
      <c r="J23" s="90">
        <v>21</v>
      </c>
      <c r="K23" s="71" t="s">
        <v>20</v>
      </c>
      <c r="L23" s="76"/>
      <c r="M23" s="91"/>
      <c r="N23" s="85"/>
      <c r="O23" s="69"/>
      <c r="S23" s="19"/>
      <c r="T23" s="17"/>
      <c r="U23" s="17"/>
      <c r="V23" s="17"/>
      <c r="W23" s="17"/>
      <c r="X23" s="17"/>
      <c r="Y23" s="17"/>
      <c r="Z23" s="17"/>
      <c r="AA23" s="17"/>
      <c r="AB23" s="201">
        <v>43070</v>
      </c>
      <c r="AC23" s="209"/>
    </row>
    <row r="24" spans="1:29" s="20" customFormat="1" ht="13.5" customHeight="1">
      <c r="A24" s="365"/>
      <c r="B24" s="42" t="s">
        <v>9</v>
      </c>
      <c r="C24" s="35"/>
      <c r="D24" s="42"/>
      <c r="E24" s="35"/>
      <c r="F24" s="42"/>
      <c r="G24" s="35"/>
      <c r="H24" s="138"/>
      <c r="I24" s="84"/>
      <c r="J24" s="92">
        <v>22</v>
      </c>
      <c r="K24" s="72" t="s">
        <v>22</v>
      </c>
      <c r="L24" s="77"/>
      <c r="M24" s="93"/>
      <c r="N24" s="85"/>
      <c r="O24" s="69"/>
      <c r="S24" s="19"/>
      <c r="T24" s="17"/>
      <c r="U24" s="17"/>
      <c r="V24" s="17"/>
      <c r="W24" s="17"/>
      <c r="X24" s="17"/>
      <c r="Y24" s="17"/>
      <c r="Z24" s="17"/>
      <c r="AA24" s="17"/>
      <c r="AB24" s="201"/>
      <c r="AC24" s="209"/>
    </row>
    <row r="25" spans="1:29" s="20" customFormat="1" ht="13.5" customHeight="1">
      <c r="A25" s="365"/>
      <c r="B25" s="325" t="str">
        <f>IF(B23&gt;0,VLOOKUP(B23,reljan,2,0),0)</f>
        <v>Sarmento</v>
      </c>
      <c r="C25" s="327"/>
      <c r="D25" s="325"/>
      <c r="E25" s="327"/>
      <c r="F25" s="325"/>
      <c r="G25" s="327"/>
      <c r="H25" s="332"/>
      <c r="I25" s="84"/>
      <c r="J25" s="90">
        <v>23</v>
      </c>
      <c r="K25" s="71" t="s">
        <v>25</v>
      </c>
      <c r="L25" s="76"/>
      <c r="M25" s="91"/>
      <c r="N25" s="85"/>
      <c r="O25" s="69"/>
      <c r="S25" s="19"/>
      <c r="T25" s="17"/>
      <c r="U25" s="17"/>
      <c r="V25" s="17"/>
      <c r="W25" s="17"/>
      <c r="X25" s="17"/>
      <c r="Y25" s="17"/>
      <c r="Z25" s="17"/>
      <c r="AA25" s="17"/>
      <c r="AB25" s="201"/>
      <c r="AC25" s="209"/>
    </row>
    <row r="26" spans="1:29" ht="13.5" customHeight="1" thickBot="1">
      <c r="A26" s="366"/>
      <c r="B26" s="139"/>
      <c r="C26" s="140"/>
      <c r="D26" s="141"/>
      <c r="E26" s="140"/>
      <c r="F26" s="141"/>
      <c r="G26" s="140"/>
      <c r="H26" s="142"/>
      <c r="I26" s="83"/>
      <c r="J26" s="92">
        <v>24</v>
      </c>
      <c r="K26" s="72" t="s">
        <v>35</v>
      </c>
      <c r="L26" s="77"/>
      <c r="M26" s="93"/>
      <c r="N26"/>
      <c r="O26" s="7"/>
      <c r="S26" s="13"/>
      <c r="T26" s="17"/>
      <c r="U26" s="17"/>
      <c r="V26" s="17"/>
      <c r="W26" s="17"/>
      <c r="X26" s="17"/>
      <c r="Y26" s="17"/>
      <c r="Z26" s="17"/>
      <c r="AA26" s="17"/>
      <c r="AB26" s="199"/>
    </row>
    <row r="27" spans="1:29" s="56" customFormat="1" ht="15.75" customHeight="1">
      <c r="A27" s="58"/>
      <c r="B27" s="59"/>
      <c r="C27" s="59"/>
      <c r="D27" s="59"/>
      <c r="E27" s="59"/>
      <c r="F27" s="59"/>
      <c r="G27" s="59"/>
      <c r="H27" s="59"/>
      <c r="I27" s="84"/>
      <c r="J27" s="90">
        <v>25</v>
      </c>
      <c r="K27" s="71" t="s">
        <v>23</v>
      </c>
      <c r="L27" s="76"/>
      <c r="M27" s="91"/>
      <c r="N27" s="86"/>
      <c r="O27" s="22"/>
      <c r="P27" s="21"/>
      <c r="Q27" s="21"/>
      <c r="R27" s="21"/>
      <c r="S27" s="54"/>
      <c r="T27" s="55"/>
      <c r="U27" s="55"/>
      <c r="V27" s="55"/>
      <c r="W27" s="55"/>
      <c r="X27" s="55"/>
      <c r="Y27" s="55"/>
      <c r="Z27" s="55"/>
      <c r="AA27" s="55"/>
      <c r="AB27" s="202"/>
      <c r="AC27" s="210"/>
    </row>
    <row r="28" spans="1:29" s="20" customFormat="1" ht="15.75" customHeight="1" thickBot="1">
      <c r="A28" s="56"/>
      <c r="B28" s="56"/>
      <c r="C28" s="56"/>
      <c r="D28" s="56"/>
      <c r="E28" s="73"/>
      <c r="F28" s="61"/>
      <c r="G28" s="61"/>
      <c r="H28" s="78"/>
      <c r="I28" s="84"/>
      <c r="J28" s="92">
        <v>26</v>
      </c>
      <c r="K28" s="72" t="s">
        <v>20</v>
      </c>
      <c r="L28" s="77"/>
      <c r="M28" s="93"/>
      <c r="N28" s="86"/>
      <c r="O28" s="70"/>
      <c r="P28" s="57"/>
      <c r="Q28" s="57"/>
      <c r="R28" s="57"/>
      <c r="S28" s="23"/>
      <c r="T28" s="17"/>
      <c r="U28" s="17"/>
      <c r="V28" s="17"/>
      <c r="W28" s="17"/>
      <c r="X28" s="17"/>
      <c r="Y28" s="17"/>
      <c r="Z28" s="17"/>
      <c r="AA28" s="17"/>
      <c r="AB28" s="203"/>
      <c r="AC28" s="209"/>
    </row>
    <row r="29" spans="1:29" s="20" customFormat="1" ht="15.75" customHeight="1" thickTop="1">
      <c r="A29" s="352" t="s">
        <v>29</v>
      </c>
      <c r="B29" s="353"/>
      <c r="C29" s="353"/>
      <c r="D29" s="354"/>
      <c r="E29" s="73"/>
      <c r="F29" s="61"/>
      <c r="G29" s="61"/>
      <c r="H29" s="78"/>
      <c r="I29" s="84"/>
      <c r="J29" s="90">
        <v>27</v>
      </c>
      <c r="K29" s="71" t="s">
        <v>22</v>
      </c>
      <c r="L29" s="76"/>
      <c r="M29" s="91"/>
      <c r="N29" s="86"/>
      <c r="O29" s="70"/>
      <c r="P29" s="57"/>
      <c r="Q29" s="57"/>
      <c r="R29" s="57"/>
      <c r="S29" s="23"/>
      <c r="T29" s="17"/>
      <c r="U29" s="17"/>
      <c r="V29" s="17"/>
      <c r="W29" s="17"/>
      <c r="X29" s="17"/>
      <c r="Y29" s="17"/>
      <c r="Z29" s="17"/>
      <c r="AA29" s="17"/>
      <c r="AB29" s="203"/>
      <c r="AC29" s="209"/>
    </row>
    <row r="30" spans="1:29" s="20" customFormat="1" ht="15.75" customHeight="1">
      <c r="A30" s="355"/>
      <c r="B30" s="356"/>
      <c r="C30" s="356"/>
      <c r="D30" s="357"/>
      <c r="E30" s="69"/>
      <c r="H30" s="79"/>
      <c r="I30" s="84"/>
      <c r="J30" s="92">
        <v>28</v>
      </c>
      <c r="K30" s="72" t="s">
        <v>25</v>
      </c>
      <c r="L30" s="77"/>
      <c r="M30" s="93"/>
      <c r="N30" s="86"/>
      <c r="O30" s="70"/>
      <c r="P30" s="57"/>
      <c r="Q30" s="57"/>
      <c r="R30" s="57"/>
      <c r="S30" s="23"/>
      <c r="T30" s="17"/>
      <c r="U30" s="17"/>
      <c r="V30" s="17"/>
      <c r="W30" s="17"/>
      <c r="X30" s="17"/>
      <c r="Y30" s="17"/>
      <c r="Z30" s="17"/>
      <c r="AA30" s="17"/>
      <c r="AB30" s="203"/>
      <c r="AC30" s="209"/>
    </row>
    <row r="31" spans="1:29" s="20" customFormat="1" ht="15.75" customHeight="1">
      <c r="A31" s="358"/>
      <c r="B31" s="359"/>
      <c r="C31" s="359"/>
      <c r="D31" s="360"/>
      <c r="E31" s="69"/>
      <c r="H31" s="79"/>
      <c r="I31" s="84"/>
      <c r="J31" s="90">
        <v>29</v>
      </c>
      <c r="K31" s="71" t="s">
        <v>35</v>
      </c>
      <c r="L31" s="76"/>
      <c r="M31" s="91"/>
      <c r="N31" s="86"/>
      <c r="O31" s="70"/>
      <c r="P31" s="57"/>
      <c r="Q31" s="57"/>
      <c r="R31" s="57"/>
      <c r="S31" s="23"/>
      <c r="T31" s="17"/>
      <c r="U31" s="17"/>
      <c r="V31" s="17"/>
      <c r="W31" s="17"/>
      <c r="X31" s="17"/>
      <c r="Y31" s="17"/>
      <c r="Z31" s="17"/>
      <c r="AA31" s="17"/>
      <c r="AB31" s="203"/>
      <c r="AC31" s="209"/>
    </row>
    <row r="32" spans="1:29" s="20" customFormat="1" ht="15.75" customHeight="1" thickBot="1">
      <c r="A32" s="362" t="s">
        <v>30</v>
      </c>
      <c r="B32" s="363"/>
      <c r="C32" s="363"/>
      <c r="D32" s="349">
        <f>COUNTIF(B3:H26,"A")+COUNTIF(B3:H26,"B")+COUNTIF(B3:H26,"C")</f>
        <v>30</v>
      </c>
      <c r="E32" s="69"/>
      <c r="H32" s="79"/>
      <c r="I32" s="84"/>
      <c r="J32" s="153">
        <v>30</v>
      </c>
      <c r="K32" s="155" t="s">
        <v>23</v>
      </c>
      <c r="L32" s="155"/>
      <c r="M32" s="156"/>
      <c r="N32" s="86"/>
      <c r="O32" s="70"/>
      <c r="P32" s="57"/>
      <c r="Q32" s="57"/>
      <c r="R32" s="57"/>
      <c r="S32" s="23"/>
      <c r="T32" s="17"/>
      <c r="U32" s="17"/>
      <c r="V32" s="17"/>
      <c r="W32" s="17"/>
      <c r="X32" s="17"/>
      <c r="Y32" s="17"/>
      <c r="Z32" s="17"/>
      <c r="AA32" s="17"/>
      <c r="AB32" s="203"/>
      <c r="AC32" s="209"/>
    </row>
    <row r="33" spans="1:29" s="20" customFormat="1" ht="15.75" customHeight="1">
      <c r="A33" s="362"/>
      <c r="B33" s="363"/>
      <c r="C33" s="363"/>
      <c r="D33" s="350"/>
      <c r="E33" s="69"/>
      <c r="H33" s="79"/>
      <c r="I33" s="84"/>
      <c r="J33" s="188"/>
      <c r="K33" s="188"/>
      <c r="L33" s="189"/>
      <c r="M33" s="188"/>
      <c r="N33" s="86"/>
      <c r="O33" s="70"/>
      <c r="P33" s="57"/>
      <c r="Q33" s="57"/>
      <c r="R33" s="57"/>
      <c r="S33" s="23"/>
      <c r="T33" s="17"/>
      <c r="U33" s="17"/>
      <c r="V33" s="17"/>
      <c r="W33" s="17"/>
      <c r="X33" s="17"/>
      <c r="Y33" s="17"/>
      <c r="Z33" s="17"/>
      <c r="AA33" s="17"/>
      <c r="AB33" s="203"/>
      <c r="AC33" s="209"/>
    </row>
    <row r="34" spans="1:29" s="20" customFormat="1" ht="15.75" customHeight="1">
      <c r="A34" s="362"/>
      <c r="B34" s="363"/>
      <c r="C34" s="363"/>
      <c r="D34" s="351"/>
      <c r="E34" s="69"/>
      <c r="H34" s="79"/>
      <c r="I34" s="84"/>
      <c r="J34" s="105"/>
      <c r="K34" s="105"/>
      <c r="L34" s="105"/>
      <c r="M34" s="105"/>
      <c r="N34" s="86"/>
      <c r="O34" s="70"/>
      <c r="P34" s="57"/>
      <c r="Q34" s="57"/>
      <c r="R34" s="57"/>
      <c r="S34" s="23"/>
      <c r="T34" s="17"/>
      <c r="U34" s="17"/>
      <c r="V34" s="17"/>
      <c r="W34" s="17"/>
      <c r="X34" s="17"/>
      <c r="Y34" s="17"/>
      <c r="Z34" s="17"/>
      <c r="AA34" s="17"/>
      <c r="AB34" s="203"/>
      <c r="AC34" s="209"/>
    </row>
    <row r="35" spans="1:29" s="20" customFormat="1" ht="15.75" customHeight="1">
      <c r="A35" s="373" t="s">
        <v>31</v>
      </c>
      <c r="B35" s="374"/>
      <c r="C35" s="374"/>
      <c r="D35" s="367">
        <f>COUNTIF(B3:H26,"Realizada")</f>
        <v>0</v>
      </c>
      <c r="E35" s="69"/>
      <c r="I35" s="81"/>
      <c r="N35" s="82"/>
      <c r="O35" s="6"/>
      <c r="P35" s="57"/>
      <c r="Q35" s="57"/>
      <c r="R35" s="57"/>
      <c r="S35" s="23"/>
      <c r="T35" s="17"/>
      <c r="U35" s="17"/>
      <c r="V35" s="17"/>
      <c r="W35" s="17"/>
      <c r="X35" s="17"/>
      <c r="Y35" s="17"/>
      <c r="Z35" s="17"/>
      <c r="AA35" s="17"/>
      <c r="AB35" s="203"/>
      <c r="AC35" s="209"/>
    </row>
    <row r="36" spans="1:29" s="20" customFormat="1" ht="15.75" customHeight="1">
      <c r="A36" s="373"/>
      <c r="B36" s="374"/>
      <c r="C36" s="374"/>
      <c r="D36" s="368"/>
      <c r="E36" s="69"/>
      <c r="I36" s="8"/>
      <c r="K36" s="281"/>
      <c r="L36" s="380"/>
      <c r="M36" s="380"/>
      <c r="N36" s="28"/>
      <c r="O36" s="27"/>
      <c r="P36" s="57"/>
      <c r="Q36" s="57"/>
      <c r="R36" s="57"/>
      <c r="S36" s="23"/>
      <c r="T36" s="17"/>
      <c r="U36" s="17"/>
      <c r="V36" s="17"/>
      <c r="W36" s="17"/>
      <c r="X36" s="17"/>
      <c r="Y36" s="17"/>
      <c r="Z36" s="17"/>
      <c r="AA36" s="17"/>
      <c r="AB36" s="203"/>
      <c r="AC36" s="209"/>
    </row>
    <row r="37" spans="1:29" s="20" customFormat="1" ht="18.75" customHeight="1">
      <c r="A37" s="373"/>
      <c r="B37" s="374"/>
      <c r="C37" s="374"/>
      <c r="D37" s="369"/>
      <c r="E37" s="69"/>
      <c r="I37" s="101"/>
      <c r="L37" s="381"/>
      <c r="M37" s="382"/>
      <c r="N37" s="28"/>
      <c r="O37" s="27"/>
      <c r="P37" s="57"/>
      <c r="Q37" s="57"/>
      <c r="R37" s="57"/>
      <c r="S37" s="23"/>
      <c r="T37" s="17"/>
      <c r="U37" s="17"/>
      <c r="V37" s="17"/>
      <c r="W37" s="17"/>
      <c r="X37" s="17"/>
      <c r="Y37" s="17"/>
      <c r="Z37" s="17"/>
      <c r="AA37" s="17"/>
      <c r="AB37" s="203"/>
      <c r="AC37" s="209"/>
    </row>
    <row r="38" spans="1:29" s="20" customFormat="1" ht="18" customHeight="1">
      <c r="A38" s="375" t="s">
        <v>32</v>
      </c>
      <c r="B38" s="376"/>
      <c r="C38" s="376"/>
      <c r="D38" s="370">
        <f>D32-D35</f>
        <v>30</v>
      </c>
      <c r="E38" s="69"/>
      <c r="I38" s="100"/>
      <c r="J38" s="103"/>
      <c r="K38" s="103"/>
      <c r="L38" s="103"/>
      <c r="M38" s="104"/>
      <c r="N38" s="28"/>
      <c r="O38" s="27"/>
      <c r="P38" s="57"/>
      <c r="Q38" s="57"/>
      <c r="R38" s="57"/>
      <c r="S38" s="23"/>
      <c r="T38" s="17"/>
      <c r="U38" s="17"/>
      <c r="V38" s="17"/>
      <c r="W38" s="17"/>
      <c r="X38" s="17"/>
      <c r="Y38" s="17"/>
      <c r="Z38" s="17"/>
      <c r="AA38" s="17"/>
      <c r="AB38" s="203"/>
      <c r="AC38" s="209"/>
    </row>
    <row r="39" spans="1:29" s="20" customFormat="1" ht="18" customHeight="1">
      <c r="A39" s="375"/>
      <c r="B39" s="376"/>
      <c r="C39" s="376"/>
      <c r="D39" s="371"/>
      <c r="E39" s="69"/>
      <c r="I39" s="100"/>
      <c r="J39" s="102"/>
      <c r="K39" s="109"/>
      <c r="L39" s="109"/>
      <c r="M39" s="109"/>
      <c r="N39" s="28"/>
      <c r="O39" s="27"/>
      <c r="P39" s="57"/>
      <c r="Q39" s="57"/>
      <c r="R39" s="57"/>
      <c r="S39" s="23"/>
      <c r="T39" s="17"/>
      <c r="U39" s="17"/>
      <c r="V39" s="17"/>
      <c r="W39" s="17"/>
      <c r="X39" s="17"/>
      <c r="Y39" s="17"/>
      <c r="Z39" s="17"/>
      <c r="AA39" s="17"/>
      <c r="AB39" s="203"/>
      <c r="AC39" s="209"/>
    </row>
    <row r="40" spans="1:29" s="20" customFormat="1" ht="18" customHeight="1" thickBot="1">
      <c r="A40" s="377"/>
      <c r="B40" s="378"/>
      <c r="C40" s="378"/>
      <c r="D40" s="372"/>
      <c r="E40" s="69"/>
      <c r="I40" s="68"/>
      <c r="J40" s="29"/>
      <c r="K40" s="99"/>
      <c r="L40" s="99"/>
      <c r="M40" s="99"/>
      <c r="N40"/>
      <c r="O40"/>
      <c r="P40" s="57"/>
      <c r="Q40" s="57"/>
      <c r="R40" s="57"/>
      <c r="S40" s="23"/>
      <c r="T40" s="17"/>
      <c r="U40" s="17"/>
      <c r="V40" s="17"/>
      <c r="W40" s="17"/>
      <c r="X40" s="17"/>
      <c r="Y40" s="17"/>
      <c r="Z40" s="17"/>
      <c r="AA40" s="17"/>
      <c r="AB40" s="203"/>
      <c r="AC40" s="209"/>
    </row>
    <row r="41" spans="1:29" s="20" customFormat="1" ht="18" customHeight="1" thickTop="1">
      <c r="A41" s="75"/>
      <c r="B41" s="74"/>
      <c r="C41" s="74"/>
      <c r="D41" s="74"/>
      <c r="E41" s="61"/>
      <c r="F41" s="61"/>
      <c r="G41" s="61"/>
      <c r="H41" s="61"/>
      <c r="I41" s="30"/>
      <c r="J41" s="361"/>
      <c r="K41" s="361"/>
      <c r="L41" s="99"/>
      <c r="M41" s="110" t="s">
        <v>33</v>
      </c>
      <c r="N41" s="5"/>
      <c r="O41" s="5"/>
      <c r="P41" s="57"/>
      <c r="Q41" s="57"/>
      <c r="R41" s="57"/>
      <c r="S41" s="23"/>
      <c r="T41" s="17"/>
      <c r="U41" s="17"/>
      <c r="V41" s="17"/>
      <c r="W41" s="17"/>
      <c r="X41" s="17"/>
      <c r="Y41" s="17"/>
      <c r="Z41" s="17"/>
      <c r="AA41" s="17"/>
      <c r="AB41" s="203"/>
      <c r="AC41" s="209"/>
    </row>
    <row r="42" spans="1:29" s="20" customFormat="1" ht="18" customHeight="1">
      <c r="A42" s="60"/>
      <c r="B42" s="61"/>
      <c r="C42" s="61"/>
      <c r="D42" s="61"/>
      <c r="E42" s="61"/>
      <c r="F42" s="61"/>
      <c r="G42" s="61"/>
      <c r="H42" s="61"/>
      <c r="I42" s="30"/>
      <c r="J42" s="99"/>
      <c r="K42" s="99"/>
      <c r="L42" s="99"/>
      <c r="M42" s="99"/>
      <c r="N42" s="28"/>
      <c r="O42" s="27"/>
      <c r="P42" s="57"/>
      <c r="Q42" s="57"/>
      <c r="R42" s="57"/>
      <c r="S42" s="23"/>
      <c r="T42" s="17"/>
      <c r="U42" s="17"/>
      <c r="V42" s="17"/>
      <c r="W42" s="17"/>
      <c r="X42" s="17"/>
      <c r="Y42" s="17"/>
      <c r="Z42" s="17"/>
      <c r="AA42" s="17"/>
      <c r="AB42" s="203"/>
      <c r="AC42" s="209"/>
    </row>
  </sheetData>
  <mergeCells count="11">
    <mergeCell ref="A2:A26"/>
    <mergeCell ref="A29:D31"/>
    <mergeCell ref="A32:C34"/>
    <mergeCell ref="D32:D34"/>
    <mergeCell ref="A35:C37"/>
    <mergeCell ref="D35:D37"/>
    <mergeCell ref="L36:M36"/>
    <mergeCell ref="L37:M37"/>
    <mergeCell ref="A38:C40"/>
    <mergeCell ref="D38:D40"/>
    <mergeCell ref="J41:K41"/>
  </mergeCells>
  <conditionalFormatting sqref="C5:C6 E5:E6 G5:G6 H9:H10 F9:F10 D9:D10 B9:B10 C13:C14 E13:E14 G13:G14 H17:H18 F17:F18 D17:D18 B17:B18 C21:C22 E21:E22 G21:G22">
    <cfRule type="cellIs" dxfId="284" priority="34" operator="equal">
      <formula>0</formula>
    </cfRule>
  </conditionalFormatting>
  <conditionalFormatting sqref="B5:B6 D5:D6 F5:F6 H5:H6 E9:E10 C9:C10 B13:B14 D13:D14 F13:F14 H13:H14 G17:G18 E17:E18 C17:C18 B21:B22 G9:G10 D21:D22 F21:F22 H21:H22">
    <cfRule type="cellIs" dxfId="283" priority="33" operator="equal">
      <formula>0</formula>
    </cfRule>
  </conditionalFormatting>
  <conditionalFormatting sqref="B6:H6 B10:H10 B14:H14 B18:H18 B22:H22">
    <cfRule type="beginsWith" dxfId="282" priority="31" operator="beginsWith" text="Realizada">
      <formula>LEFT(B6,LEN("Realizada"))="Realizada"</formula>
    </cfRule>
    <cfRule type="beginsWith" dxfId="281" priority="32" operator="beginsWith" text="Não">
      <formula>LEFT(B6,LEN("Não"))="Não"</formula>
    </cfRule>
  </conditionalFormatting>
  <conditionalFormatting sqref="L3:L4">
    <cfRule type="cellIs" dxfId="280" priority="30" operator="equal">
      <formula>0</formula>
    </cfRule>
  </conditionalFormatting>
  <conditionalFormatting sqref="L3:L4">
    <cfRule type="beginsWith" dxfId="279" priority="28" operator="beginsWith" text="Realizada">
      <formula>LEFT(L3,LEN("Realizada"))="Realizada"</formula>
    </cfRule>
    <cfRule type="beginsWith" dxfId="278" priority="29" operator="beginsWith" text="Não">
      <formula>LEFT(L3,LEN("Não"))="Não"</formula>
    </cfRule>
  </conditionalFormatting>
  <conditionalFormatting sqref="L5:L19">
    <cfRule type="cellIs" dxfId="277" priority="24" operator="equal">
      <formula>0</formula>
    </cfRule>
  </conditionalFormatting>
  <conditionalFormatting sqref="L5:L19">
    <cfRule type="beginsWith" dxfId="276" priority="22" operator="beginsWith" text="Realizada">
      <formula>LEFT(L5,LEN("Realizada"))="Realizada"</formula>
    </cfRule>
    <cfRule type="beginsWith" dxfId="275" priority="23" operator="beginsWith" text="Não">
      <formula>LEFT(L5,LEN("Não"))="Não"</formula>
    </cfRule>
  </conditionalFormatting>
  <conditionalFormatting sqref="L33">
    <cfRule type="cellIs" dxfId="274" priority="21" operator="equal">
      <formula>0</formula>
    </cfRule>
  </conditionalFormatting>
  <conditionalFormatting sqref="L33">
    <cfRule type="beginsWith" dxfId="273" priority="19" operator="beginsWith" text="Realizada">
      <formula>LEFT(L33,LEN("Realizada"))="Realizada"</formula>
    </cfRule>
    <cfRule type="beginsWith" dxfId="272" priority="20" operator="beginsWith" text="Não">
      <formula>LEFT(L33,LEN("Não"))="Não"</formula>
    </cfRule>
  </conditionalFormatting>
  <conditionalFormatting sqref="L20:L32">
    <cfRule type="cellIs" dxfId="271" priority="18" operator="equal">
      <formula>0</formula>
    </cfRule>
  </conditionalFormatting>
  <conditionalFormatting sqref="L20:L32">
    <cfRule type="beginsWith" dxfId="270" priority="16" operator="beginsWith" text="Realizada">
      <formula>LEFT(L20,LEN("Realizada"))="Realizada"</formula>
    </cfRule>
    <cfRule type="beginsWith" dxfId="269" priority="17" operator="beginsWith" text="Não">
      <formula>LEFT(L20,LEN("Não"))="Não"</formula>
    </cfRule>
  </conditionalFormatting>
  <conditionalFormatting sqref="K32">
    <cfRule type="cellIs" dxfId="268" priority="15" operator="equal">
      <formula>0</formula>
    </cfRule>
  </conditionalFormatting>
  <conditionalFormatting sqref="K32">
    <cfRule type="beginsWith" dxfId="267" priority="13" operator="beginsWith" text="Realizada">
      <formula>LEFT(K32,LEN("Realizada"))="Realizada"</formula>
    </cfRule>
    <cfRule type="beginsWith" dxfId="266" priority="14" operator="beginsWith" text="Não">
      <formula>LEFT(K32,LEN("Não"))="Não"</formula>
    </cfRule>
  </conditionalFormatting>
  <dataValidations count="3">
    <dataValidation type="list" allowBlank="1" showInputMessage="1" showErrorMessage="1" sqref="K3:K33" xr:uid="{00000000-0002-0000-0800-000000000000}">
      <formula1>fiscais01</formula1>
    </dataValidation>
    <dataValidation type="list" allowBlank="1" showInputMessage="1" showErrorMessage="1" sqref="L3:L33" xr:uid="{00000000-0002-0000-0800-000001000000}">
      <formula1>status</formula1>
    </dataValidation>
    <dataValidation type="list" allowBlank="1" showInputMessage="1" showErrorMessage="1" sqref="M3:M33" xr:uid="{00000000-0002-0000-0800-000002000000}">
      <formula1>situacao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9" scale="83" fitToWidth="0" orientation="landscape" r:id="rId1"/>
  <colBreaks count="2" manualBreakCount="2">
    <brk id="13" max="41" man="1"/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c6260469c87e1e80bd4ba204b099f7b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0f8b6c72e893337afebc0dae48013121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3b2a80-8e6b-4cf0-8531-45b005c55ab5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B0DD8-D016-4398-8782-B27BFB5F02F3}"/>
</file>

<file path=customXml/itemProps2.xml><?xml version="1.0" encoding="utf-8"?>
<ds:datastoreItem xmlns:ds="http://schemas.openxmlformats.org/officeDocument/2006/customXml" ds:itemID="{200C03B9-9E85-4E12-8CF2-0B3817FA87CF}"/>
</file>

<file path=customXml/itemProps3.xml><?xml version="1.0" encoding="utf-8"?>
<ds:datastoreItem xmlns:ds="http://schemas.openxmlformats.org/officeDocument/2006/customXml" ds:itemID="{8C95F94F-85EF-401B-B5D8-3CDF636E2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CDRJ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Mendes Ramos</dc:creator>
  <cp:keywords/>
  <dc:description/>
  <cp:lastModifiedBy>Diogo Mendes Ramos</cp:lastModifiedBy>
  <cp:revision/>
  <dcterms:created xsi:type="dcterms:W3CDTF">2016-07-11T16:57:20Z</dcterms:created>
  <dcterms:modified xsi:type="dcterms:W3CDTF">2023-01-11T18:02:26Z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