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11"/>
  <workbookPr showInkAnnotation="0" hidePivotFieldList="1" defaultThemeVersion="124226"/>
  <xr:revisionPtr revIDLastSave="0" documentId="11_67548F2D222A54D218CCE440A820BBB6760799A0" xr6:coauthVersionLast="47" xr6:coauthVersionMax="47" xr10:uidLastSave="{00000000-0000-0000-0000-000000000000}"/>
  <bookViews>
    <workbookView xWindow="-120" yWindow="-120" windowWidth="24240" windowHeight="13740" tabRatio="589" xr2:uid="{00000000-000D-0000-FFFF-FFFF00000000}"/>
  </bookViews>
  <sheets>
    <sheet name="Planilha de Controle" sheetId="1" r:id="rId1"/>
    <sheet name="Plan1" sheetId="5" state="hidden" r:id="rId2"/>
    <sheet name="Database" sheetId="2" r:id="rId3"/>
    <sheet name="Indicadores" sheetId="4" state="hidden" r:id="rId4"/>
  </sheets>
  <definedNames>
    <definedName name="_xlnm._FilterDatabase" localSheetId="2" hidden="1">Database!$C$1:$C$62</definedName>
    <definedName name="_xlnm.Print_Area" localSheetId="3">Indicadores!$B$2:$K$4</definedName>
    <definedName name="_xlnm.Print_Area" localSheetId="0">'Planilha de Controle'!$A$1:$V$97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1" i="1" l="1"/>
  <c r="O12" i="1" l="1"/>
  <c r="O10" i="1" l="1"/>
  <c r="O62" i="1" l="1"/>
  <c r="O93" i="1" l="1"/>
  <c r="O97" i="1" l="1"/>
  <c r="O69" i="1" l="1"/>
  <c r="O87" i="1" l="1"/>
  <c r="O78" i="1" l="1"/>
  <c r="O96" i="1" l="1"/>
  <c r="O84" i="1" l="1"/>
  <c r="O70" i="1" l="1"/>
  <c r="O92" i="1" l="1"/>
  <c r="O9" i="1" l="1"/>
  <c r="O81" i="1" l="1"/>
  <c r="O94" i="1" l="1"/>
  <c r="O74" i="1"/>
  <c r="O55" i="1" l="1"/>
  <c r="O88" i="1" l="1"/>
  <c r="O86" i="1" l="1"/>
  <c r="O85" i="1" l="1"/>
  <c r="O82" i="1" l="1"/>
  <c r="O95" i="1" l="1"/>
  <c r="O37" i="1" l="1"/>
  <c r="O73" i="1"/>
  <c r="O77" i="1"/>
  <c r="O75" i="1" l="1"/>
  <c r="O63" i="1" l="1"/>
  <c r="O45" i="1" l="1"/>
  <c r="O47" i="1" l="1"/>
  <c r="O46" i="1"/>
  <c r="O44" i="1" l="1"/>
  <c r="O33" i="1" l="1"/>
  <c r="O35" i="1" l="1"/>
  <c r="O36" i="1"/>
  <c r="O34" i="1"/>
  <c r="O89" i="1" l="1"/>
  <c r="O71" i="1" l="1"/>
  <c r="O72" i="1" l="1"/>
  <c r="O49" i="1" l="1"/>
  <c r="O6" i="1" l="1"/>
  <c r="O31" i="1" l="1"/>
  <c r="O30" i="1"/>
  <c r="O25" i="1"/>
  <c r="O29" i="1"/>
  <c r="O28" i="1"/>
  <c r="O27" i="1"/>
  <c r="O26" i="1"/>
  <c r="O5" i="1"/>
  <c r="O66" i="1" l="1"/>
  <c r="O67" i="1"/>
  <c r="O68" i="1"/>
  <c r="O59" i="1"/>
  <c r="O60" i="1"/>
  <c r="O61" i="1"/>
  <c r="O64" i="1"/>
  <c r="O39" i="1" l="1"/>
  <c r="O40" i="1"/>
  <c r="O41" i="1"/>
  <c r="O20" i="1" l="1"/>
  <c r="O21" i="1"/>
  <c r="O22" i="1"/>
  <c r="O23" i="1"/>
  <c r="O24" i="1" l="1"/>
  <c r="O18" i="1" l="1"/>
  <c r="O38" i="1"/>
  <c r="O15" i="1"/>
  <c r="O16" i="1"/>
  <c r="O17" i="1"/>
  <c r="O56" i="1"/>
  <c r="O57" i="1"/>
  <c r="O13" i="1"/>
  <c r="O14" i="1"/>
  <c r="O54" i="1"/>
  <c r="C4" i="4" l="1"/>
  <c r="J4" i="4"/>
  <c r="K4" i="4"/>
  <c r="I4" i="4"/>
  <c r="H4" i="4"/>
  <c r="G4" i="4"/>
  <c r="F4" i="4"/>
  <c r="E4" i="4"/>
  <c r="D4" i="4"/>
  <c r="B4" i="4"/>
</calcChain>
</file>

<file path=xl/sharedStrings.xml><?xml version="1.0" encoding="utf-8"?>
<sst xmlns="http://schemas.openxmlformats.org/spreadsheetml/2006/main" count="1415" uniqueCount="653">
  <si>
    <t>Planilha de Controle de Licitações 2017</t>
  </si>
  <si>
    <t xml:space="preserve">N° PROCESSO </t>
  </si>
  <si>
    <t>Nº LICITAÇÃO</t>
  </si>
  <si>
    <t>DATA ABERTURA</t>
  </si>
  <si>
    <t>MODALIDADE</t>
  </si>
  <si>
    <t>FUNDAMENTAÇÃO LEGAL</t>
  </si>
  <si>
    <t>OBJETO</t>
  </si>
  <si>
    <t>SETOR REQUISITANTE</t>
  </si>
  <si>
    <t>COTAÇÃO ELETRÔNICA</t>
  </si>
  <si>
    <t>AUTORIZAÇÃO</t>
  </si>
  <si>
    <t>DATA</t>
  </si>
  <si>
    <t>SITUAÇÃO ATUAL</t>
  </si>
  <si>
    <t>VALOR ESTIMADO</t>
  </si>
  <si>
    <t>VALOR AQUISIÇÃO</t>
  </si>
  <si>
    <t>% DE REDUÇÃO</t>
  </si>
  <si>
    <t>DATA HOMOLOGAÇÃO</t>
  </si>
  <si>
    <t>CONTRATADA</t>
  </si>
  <si>
    <t>CNPJ</t>
  </si>
  <si>
    <t>INSTRUMENTO DE CONTRATAÇÃO</t>
  </si>
  <si>
    <t>Nº</t>
  </si>
  <si>
    <t>DATA ASSINATURA</t>
  </si>
  <si>
    <t>DATA D.O.U.</t>
  </si>
  <si>
    <t>DATA INÍCIO DO CONTRATO</t>
  </si>
  <si>
    <t>DATA TÉRMINO DO CONTRATO</t>
  </si>
  <si>
    <t>FISCAL ADMINISTRATIVO</t>
  </si>
  <si>
    <t>FISCAL TÉCNICO</t>
  </si>
  <si>
    <t>GESTOR</t>
  </si>
  <si>
    <t>EMAIL DO GESTOR</t>
  </si>
  <si>
    <t>TIPO DE CONTRATO</t>
  </si>
  <si>
    <t>CONTRATO ORIGINAL (NÚMERO)</t>
  </si>
  <si>
    <t>15.781/2017</t>
  </si>
  <si>
    <t>01/2017</t>
  </si>
  <si>
    <t>13/09/2017</t>
  </si>
  <si>
    <t>Adesão</t>
  </si>
  <si>
    <t>Decreto 7.892/2013</t>
  </si>
  <si>
    <t>Aquisição de Terminal de Videoconferência</t>
  </si>
  <si>
    <t>GERSOL</t>
  </si>
  <si>
    <t>NÃO SE APLICA</t>
  </si>
  <si>
    <t>DIREXE</t>
  </si>
  <si>
    <t>2270ª - 14/12/2017</t>
  </si>
  <si>
    <t>Concluído</t>
  </si>
  <si>
    <t>17/01/2018</t>
  </si>
  <si>
    <t>SEAL TELECOM COMÉRCIO E SERVIÇOS DE TELECOMUNICAÇÕES</t>
  </si>
  <si>
    <t>58.619.404/0008-14</t>
  </si>
  <si>
    <t>Contrato</t>
  </si>
  <si>
    <t>04/2018</t>
  </si>
  <si>
    <t>15/03/2018</t>
  </si>
  <si>
    <t>16.931/2017</t>
  </si>
  <si>
    <t>02/2017</t>
  </si>
  <si>
    <t>04/10/2017</t>
  </si>
  <si>
    <t>Aquisição de purificadores de água</t>
  </si>
  <si>
    <t>GERFAC</t>
  </si>
  <si>
    <t>2261ª - 11/10/2017</t>
  </si>
  <si>
    <t>MANU 2 FILTROS PURIFICADORES DE ÁGUA E SERVIÇOS</t>
  </si>
  <si>
    <t>04.185.144/0001-10</t>
  </si>
  <si>
    <t>Ordem de Fornecimento</t>
  </si>
  <si>
    <t>17/2017</t>
  </si>
  <si>
    <t>8.168/2016</t>
  </si>
  <si>
    <t>09/01/2017</t>
  </si>
  <si>
    <t>Concorrência</t>
  </si>
  <si>
    <t>Lei 8.666/93, art. 22, I</t>
  </si>
  <si>
    <t>Centro de Triagem do porto de Itaguaí</t>
  </si>
  <si>
    <t>SUPENG</t>
  </si>
  <si>
    <t>Cancelada</t>
  </si>
  <si>
    <t>10.457/2016</t>
  </si>
  <si>
    <t>19/05/2017</t>
  </si>
  <si>
    <t>Contratação de escritório de advocacia cível</t>
  </si>
  <si>
    <t>SUPJUR</t>
  </si>
  <si>
    <t>2257ª - 13/09/2017</t>
  </si>
  <si>
    <t>2.594/2017 (116/2018-E)</t>
  </si>
  <si>
    <t>03/2017</t>
  </si>
  <si>
    <t>10/07/2017</t>
  </si>
  <si>
    <t>Obra de adequação do prédio institucional do Porto de Itaguaí</t>
  </si>
  <si>
    <t>GERGOB</t>
  </si>
  <si>
    <t>2266ª - 14/11/2017</t>
  </si>
  <si>
    <t>LDA CONSTRUTORA E SERVIÇOS LTDA-EPP</t>
  </si>
  <si>
    <t>18.754.751/0001-69</t>
  </si>
  <si>
    <t>09/2019</t>
  </si>
  <si>
    <t>18/02/2019</t>
  </si>
  <si>
    <t>20/02/2019</t>
  </si>
  <si>
    <t>14.853/2017 (44/2019-E)</t>
  </si>
  <si>
    <t>04/2017</t>
  </si>
  <si>
    <t>01/09/2017</t>
  </si>
  <si>
    <t>Projeto de derrocagem subaquática no canal de acesso ao Porto de Itaguaí</t>
  </si>
  <si>
    <t>2264ª - 01/11/2017</t>
  </si>
  <si>
    <t>SLI MEIO AMBIENTE E INFRAESTRUTURA LTDA</t>
  </si>
  <si>
    <t>09.551.724/0001-06</t>
  </si>
  <si>
    <t>07/2019</t>
  </si>
  <si>
    <t>13/02/2019</t>
  </si>
  <si>
    <t>14/02/2019</t>
  </si>
  <si>
    <t>50905.000024/2020-03</t>
  </si>
  <si>
    <t>05/2017</t>
  </si>
  <si>
    <t>Obra de recuperação da pavimentação asfáltica das vias internas do Porto de Itaguaí</t>
  </si>
  <si>
    <t>2278ª - 08/02/2018</t>
  </si>
  <si>
    <t>SD ENGENHARIA LTDA</t>
  </si>
  <si>
    <t>44/2020</t>
  </si>
  <si>
    <t>12/11/2020</t>
  </si>
  <si>
    <t>16/11/2020</t>
  </si>
  <si>
    <t>21.349/2017</t>
  </si>
  <si>
    <t>06/2017</t>
  </si>
  <si>
    <t>15/12/2017</t>
  </si>
  <si>
    <t>Obra de acessibilidade de pessoas com deficiência - PCD - ao prédio sede da SUPITA</t>
  </si>
  <si>
    <t>2283ª - 15/03/2018</t>
  </si>
  <si>
    <t>CALESMON ENGENHARIA LTDA</t>
  </si>
  <si>
    <t>29.973.823/0001-85</t>
  </si>
  <si>
    <t>19/2019</t>
  </si>
  <si>
    <t>12/06/2019</t>
  </si>
  <si>
    <t>13/06/2019</t>
  </si>
  <si>
    <t>1.051/2017</t>
  </si>
  <si>
    <t>17/01/2017</t>
  </si>
  <si>
    <t>Dispensa</t>
  </si>
  <si>
    <t>art. 24, IV, Lei 8.666/93</t>
  </si>
  <si>
    <t>Contratação emergencial dos serviços de manutenção e operação da sinalização náutica dos Portos da CDRJ</t>
  </si>
  <si>
    <t>GERMAP</t>
  </si>
  <si>
    <t>RIO INTERPORT CONSULT ENGENHARIA LTDA-EPP</t>
  </si>
  <si>
    <t>72.164.593/0001-32</t>
  </si>
  <si>
    <t>10/2017</t>
  </si>
  <si>
    <t>1.586/2017</t>
  </si>
  <si>
    <t>26/01/2017</t>
  </si>
  <si>
    <t>art. 24, II, Lei 8.666/93</t>
  </si>
  <si>
    <t>Aquisição de cartões MIFARE para confecção de crachás</t>
  </si>
  <si>
    <t>GERSEG</t>
  </si>
  <si>
    <t>SIM</t>
  </si>
  <si>
    <t>DIRAFI</t>
  </si>
  <si>
    <t>AÇÃO COMERCIAL DE PAPÉIS LTDA-ME</t>
  </si>
  <si>
    <t>06.712.971/0001-40</t>
  </si>
  <si>
    <t>1.764/2017</t>
  </si>
  <si>
    <t>30/01/2017</t>
  </si>
  <si>
    <t>GERATE</t>
  </si>
  <si>
    <t>INFANTARIA COMERCIAL EIRELLI-ME</t>
  </si>
  <si>
    <t>20.795.155/0001-79</t>
  </si>
  <si>
    <t>1.769/2017</t>
  </si>
  <si>
    <t>Aquisição de baterias estacionárias para nobreak</t>
  </si>
  <si>
    <t>SUPGUA</t>
  </si>
  <si>
    <t>ENG-CLASS COMERCIAL LTDA-ME</t>
  </si>
  <si>
    <t>15.110.797/0001-57</t>
  </si>
  <si>
    <t>2.904/2017</t>
  </si>
  <si>
    <t>14/02/2017</t>
  </si>
  <si>
    <t>Contratação emergencial de escritório de advocacia trabalhista</t>
  </si>
  <si>
    <t>GERCON</t>
  </si>
  <si>
    <t>2226ª - 16/02/2017</t>
  </si>
  <si>
    <t xml:space="preserve">SOCIEDADE DE ADV. TOSTES &amp; DE PAULA </t>
  </si>
  <si>
    <t>01.567.420/0001-17</t>
  </si>
  <si>
    <t>20/2017</t>
  </si>
  <si>
    <t>3.763/2017</t>
  </si>
  <si>
    <t>03/03/2017</t>
  </si>
  <si>
    <t>Fornecimento de gases industriais (Acetileno e Oxigênio)</t>
  </si>
  <si>
    <t>AIR LIQUIDE BRASIL LTDA</t>
  </si>
  <si>
    <t>36/2017</t>
  </si>
  <si>
    <t>3.767/2017</t>
  </si>
  <si>
    <t>07/2017</t>
  </si>
  <si>
    <t>Aquisição de licença de software</t>
  </si>
  <si>
    <t>8.065/2017</t>
  </si>
  <si>
    <t>08/2017</t>
  </si>
  <si>
    <t>10/05/2017</t>
  </si>
  <si>
    <t>Aquisição de Roller Clip</t>
  </si>
  <si>
    <t xml:space="preserve">B. DO C. CORDEIRO ELVEDOSA – ME </t>
  </si>
  <si>
    <t>00.796.707/0001-56</t>
  </si>
  <si>
    <t>8.379/2017</t>
  </si>
  <si>
    <t>09/2017</t>
  </si>
  <si>
    <t>15/05/2017</t>
  </si>
  <si>
    <t>art. 24, I, Lei 8.666/93</t>
  </si>
  <si>
    <t>Substituição de conjunto de defensas ao longo do cais do Porto do RJ</t>
  </si>
  <si>
    <t>48/2017</t>
  </si>
  <si>
    <t>10.768/2017</t>
  </si>
  <si>
    <t>21/06/2017</t>
  </si>
  <si>
    <t>Aquisição de aparelhos telefônicos convencionais</t>
  </si>
  <si>
    <t>FOX COMÉRCIO E SERVIÇOS LTDA-ME</t>
  </si>
  <si>
    <t>11.001/2017 (123/2019-E)</t>
  </si>
  <si>
    <t>11/2017</t>
  </si>
  <si>
    <t>26/06/2017</t>
  </si>
  <si>
    <t>art. 24, XIII, Lei 8.666/93</t>
  </si>
  <si>
    <t>Contratação de Jovens Aprendizes (CIEE)</t>
  </si>
  <si>
    <t>CEPORT</t>
  </si>
  <si>
    <t>NÃO</t>
  </si>
  <si>
    <t>2246ª - 28/06/2017</t>
  </si>
  <si>
    <t>CENTRO DE INTEGRAÇÃO EMPRESA ESCOLA - CIEE</t>
  </si>
  <si>
    <t>41/2017</t>
  </si>
  <si>
    <t>11.284/2017</t>
  </si>
  <si>
    <t>12/2017</t>
  </si>
  <si>
    <t>28/06/2017</t>
  </si>
  <si>
    <t>Contratação de provedor de acesso ao SISBACEN (CADIN)</t>
  </si>
  <si>
    <t>GERCAL</t>
  </si>
  <si>
    <t>CMA - CONSULT., MET., ASS. E MERC. S.A.</t>
  </si>
  <si>
    <t>49/2017</t>
  </si>
  <si>
    <t>12.607/2017</t>
  </si>
  <si>
    <t>13/2017</t>
  </si>
  <si>
    <t>19/07/2017</t>
  </si>
  <si>
    <t>Aquisição de elementos filtrantes para purificadores de água</t>
  </si>
  <si>
    <t>R.W. REIS COMÉRCIO E SERVIÇOS LTDA-ME</t>
  </si>
  <si>
    <t>11.662.810/0001-20</t>
  </si>
  <si>
    <t>13.742/2017</t>
  </si>
  <si>
    <t>14/2017</t>
  </si>
  <si>
    <t>16/08/2017</t>
  </si>
  <si>
    <t>Contratação emergencial do serviços de manutenção preventiva e corretivas dos aparelhos de ar-condicionado</t>
  </si>
  <si>
    <t>2256ª - 04/09/2017</t>
  </si>
  <si>
    <t>TOTAL UTILITY OBRAS DE ENGENHARIA EIRELI</t>
  </si>
  <si>
    <t>05.084.442/0001-87</t>
  </si>
  <si>
    <t>60/2017</t>
  </si>
  <si>
    <t>14.756/2017</t>
  </si>
  <si>
    <t>15/2017</t>
  </si>
  <si>
    <t>22/08/2017</t>
  </si>
  <si>
    <t>Serviço de recorte digital para acompanhamento de processos judiciais</t>
  </si>
  <si>
    <t>WEBJUR PROCESSAMENTOS DE DADOS LTDA-EPP</t>
  </si>
  <si>
    <t>15.620/2017</t>
  </si>
  <si>
    <t>16/2017</t>
  </si>
  <si>
    <t>05/09/2017</t>
  </si>
  <si>
    <t>Contratação de licença de uso do sistema REAP DESKTOP</t>
  </si>
  <si>
    <t>NP CAPACITAÇÃO E SOLUÇÕES TECNOLÓGICAS LTDA</t>
  </si>
  <si>
    <t>74/2017</t>
  </si>
  <si>
    <t>15.796/2017</t>
  </si>
  <si>
    <t>11/09/2017</t>
  </si>
  <si>
    <t>Aquisição de aparelho celular</t>
  </si>
  <si>
    <t>PL MEDICAL COMÉRCIO E SERVIÇOS EIRELI – ME</t>
  </si>
  <si>
    <t>19.026.843/0001-95</t>
  </si>
  <si>
    <t>16.540/2017</t>
  </si>
  <si>
    <t>18/2017</t>
  </si>
  <si>
    <t>22/09/2017</t>
  </si>
  <si>
    <t>2254ª - 23/08/2017</t>
  </si>
  <si>
    <t>89/2017</t>
  </si>
  <si>
    <t>16.709/2017</t>
  </si>
  <si>
    <t>19/2017</t>
  </si>
  <si>
    <t>29/08/2017</t>
  </si>
  <si>
    <t>Aquisição de insumos de confecção de crachá</t>
  </si>
  <si>
    <t>COMERCIAL LUEJO-EIRELI-ME</t>
  </si>
  <si>
    <t>17.868/2017</t>
  </si>
  <si>
    <t>17/10/2017</t>
  </si>
  <si>
    <t>Contratação de sociedade empresarial especializada no fornecimento de bottons corporativos.</t>
  </si>
  <si>
    <t>GERNOP</t>
  </si>
  <si>
    <t>18.231/2017</t>
  </si>
  <si>
    <t>21/2017</t>
  </si>
  <si>
    <t>20/10/2017</t>
  </si>
  <si>
    <t>Prestação dos serviços de recolhimento e destinação de lâmpadas fluorescentes</t>
  </si>
  <si>
    <t>APLIQUIM BRASIL RECICLE MATERIAIS RECICLÁVEIS LTDA</t>
  </si>
  <si>
    <t>25/2018</t>
  </si>
  <si>
    <t>20.166/2017</t>
  </si>
  <si>
    <t>22/2017</t>
  </si>
  <si>
    <t>22/11/2017</t>
  </si>
  <si>
    <t>Serviços de captação de áudio e vídeo da audiencia pública</t>
  </si>
  <si>
    <t>PLUG IN PRODUÇÕES LTDA ME</t>
  </si>
  <si>
    <t>03.166.991/0001-75</t>
  </si>
  <si>
    <t>20.914/2017</t>
  </si>
  <si>
    <t>23/2017</t>
  </si>
  <si>
    <t>01/12/2017</t>
  </si>
  <si>
    <t>Serviço de assessoria e consultoria técnica em assistência médica e hospitalar, em âmbito nacional.</t>
  </si>
  <si>
    <t>SUBENE</t>
  </si>
  <si>
    <t>CONSTELATION ADMINISTRADORA E CORRETORA DE SEG. LTDA-ME</t>
  </si>
  <si>
    <t>82/2017</t>
  </si>
  <si>
    <t>16.985/2017</t>
  </si>
  <si>
    <t>24/2017</t>
  </si>
  <si>
    <t>29/09/2017</t>
  </si>
  <si>
    <t>Serviço de filmagem e fotografia aérea e terrestre dos Portos administrados pela CDRJ</t>
  </si>
  <si>
    <t>VANTTECH IMAGENS AÉREAS</t>
  </si>
  <si>
    <t>22.366/2017</t>
  </si>
  <si>
    <t>25/2017</t>
  </si>
  <si>
    <t>22/12/2017</t>
  </si>
  <si>
    <t>Serviço de diagramação, formatação e confecção de folder institicional</t>
  </si>
  <si>
    <t>RADIOGRÁFICA - GRÁFICA, EDITORA E COMUNICAÇÃO LTDA</t>
  </si>
  <si>
    <t>26/2017</t>
  </si>
  <si>
    <t>3.142/2017</t>
  </si>
  <si>
    <t>17/02/2017</t>
  </si>
  <si>
    <t>Inexigibilidade</t>
  </si>
  <si>
    <t>art. 25, I</t>
  </si>
  <si>
    <t>Participação da CDRJ na 23ª edição da Intermodal 2017</t>
  </si>
  <si>
    <t>2222ª - 17/01/2017</t>
  </si>
  <si>
    <t>INTERMODAL ORGANIZAÇÃO DE EVENTOS LTDA</t>
  </si>
  <si>
    <t>08.171.358/0001-99</t>
  </si>
  <si>
    <t>27/2017</t>
  </si>
  <si>
    <t>6.193/2017</t>
  </si>
  <si>
    <t>07/04/2017</t>
  </si>
  <si>
    <t>art 25, I</t>
  </si>
  <si>
    <t>Serviço de manutenção corretiva e evolutiva do Sistema de Tráfego Aquiaviário (STAq)</t>
  </si>
  <si>
    <t>SUPTIN</t>
  </si>
  <si>
    <t>2260ª - 04/10/2017</t>
  </si>
  <si>
    <t>CASH COMÉRCIO E ASSESSORIA EM SOFTWARE E HARDWARE</t>
  </si>
  <si>
    <t>28.717.072/0001-73</t>
  </si>
  <si>
    <t>20/2018</t>
  </si>
  <si>
    <t>6.992/2017</t>
  </si>
  <si>
    <t>20/04/2017</t>
  </si>
  <si>
    <t>Assinatura de periodicos e consultas que tratam de licitações e contratos</t>
  </si>
  <si>
    <t>2241ª - 25/05/2017</t>
  </si>
  <si>
    <t>ZÊNITE INFORMAÇÃO E CONSULTORIA S.A.</t>
  </si>
  <si>
    <t>86.781.069/0001-15</t>
  </si>
  <si>
    <t>39/2017</t>
  </si>
  <si>
    <t>9.221/2017</t>
  </si>
  <si>
    <t>11/07/2017</t>
  </si>
  <si>
    <t>Participação da CDRJ na 37ª ENAEX</t>
  </si>
  <si>
    <t>2250ª - 27/07/2017</t>
  </si>
  <si>
    <t>ASSOCIAÇÃO DE COMÉRCIO EXTERIOR DO BRASIL</t>
  </si>
  <si>
    <t>34.152.660/0001-00</t>
  </si>
  <si>
    <t>12.335/2017</t>
  </si>
  <si>
    <t>25/07/2017</t>
  </si>
  <si>
    <t>art. 25, II combinado 13, VI</t>
  </si>
  <si>
    <t>Contratação de seminário de dragagem marítima</t>
  </si>
  <si>
    <t>14.725/2017</t>
  </si>
  <si>
    <t>23/08/2017</t>
  </si>
  <si>
    <t>Fornecimento de cartuchos para espingarda 12 mm</t>
  </si>
  <si>
    <t>15.191/2017</t>
  </si>
  <si>
    <t>06/09/2017</t>
  </si>
  <si>
    <t>Aquisição de material para avaliação psicológica para o porte de arma da Guarda Portuária</t>
  </si>
  <si>
    <t>2269ª - 08/12/2017</t>
  </si>
  <si>
    <t>MAGO PSICO TESTES LTDA</t>
  </si>
  <si>
    <t>28.058.444/0001-05</t>
  </si>
  <si>
    <t>17.649/2017</t>
  </si>
  <si>
    <t>11/10/2017</t>
  </si>
  <si>
    <t>Assinatura do informativo técnico IOB</t>
  </si>
  <si>
    <t>AUDINT</t>
  </si>
  <si>
    <t>2271ª - 22/12/2017</t>
  </si>
  <si>
    <t>IOB INFORMAÇÕES OBJETIVAS PUBLICAÇÕES JURÍDICAS LTDA</t>
  </si>
  <si>
    <t>23/2018</t>
  </si>
  <si>
    <t>19.590/2012</t>
  </si>
  <si>
    <t>27/12/2017</t>
  </si>
  <si>
    <t>Serviços de atual. do PB para  execução de obras de esgoto sanitário na rede coletora da CEDAE (Alegria)</t>
  </si>
  <si>
    <t>2272ª - 28/12/2017</t>
  </si>
  <si>
    <t>TOSTES E MEDEIROS ENGENHARIA LTDA-EPP</t>
  </si>
  <si>
    <t>00.760.057/0001-99</t>
  </si>
  <si>
    <t>84/2017</t>
  </si>
  <si>
    <t>18.395/2012</t>
  </si>
  <si>
    <t>Serviços de atual. do PB para  execução de obras para armazenamento temporário de resíduos</t>
  </si>
  <si>
    <t>85/2017</t>
  </si>
  <si>
    <t>3.239/2014</t>
  </si>
  <si>
    <t>01/2017 - Presencial</t>
  </si>
  <si>
    <t>17/04/2017</t>
  </si>
  <si>
    <t>Pregão</t>
  </si>
  <si>
    <t>Lei 10.520/02</t>
  </si>
  <si>
    <t>Concessão de uso do imóvel Rua Carlos Seidl 02/04 - Caju</t>
  </si>
  <si>
    <t>SUPCOM</t>
  </si>
  <si>
    <t>Acautelado</t>
  </si>
  <si>
    <t>5.365/2017</t>
  </si>
  <si>
    <t>02/2017 - Presencial</t>
  </si>
  <si>
    <t>04/07/2017</t>
  </si>
  <si>
    <t>Concessão de uso do imóvel Rua Almirante Mariath, s/nº e nº 4</t>
  </si>
  <si>
    <t>TRIUNFO LOGÍSTICA LTDA</t>
  </si>
  <si>
    <t>83/2017</t>
  </si>
  <si>
    <t>6.176/2017</t>
  </si>
  <si>
    <t>03/2017 - Presencial</t>
  </si>
  <si>
    <t>24/08/2017</t>
  </si>
  <si>
    <t>Concessão de uso do imóvel situado na Av. Rio de Janeiro nº 2185</t>
  </si>
  <si>
    <t>2258ª - 21/09/2017</t>
  </si>
  <si>
    <t>6.177/2017</t>
  </si>
  <si>
    <t>04/2017 - Presencial</t>
  </si>
  <si>
    <t>04/09/2017</t>
  </si>
  <si>
    <t>Concessão de uso do imóvel  situado à Av. Brasil com Rua Almirante Mariath - Faixa de linhas férreas</t>
  </si>
  <si>
    <t>Deserta</t>
  </si>
  <si>
    <t>13.316/2017</t>
  </si>
  <si>
    <t>05/2017 - Presencial</t>
  </si>
  <si>
    <t>Concessão de uso do imóvel em área não operacional situado na Rua Conselheiro Saraiva nº 29 - Sala 901</t>
  </si>
  <si>
    <t>4.605/2009</t>
  </si>
  <si>
    <t>06/2017 - Presencial</t>
  </si>
  <si>
    <t>Concessão de uso de imóvel em área não operacional situado a Av. Rio de Janeiro nº 901 - Caju</t>
  </si>
  <si>
    <t>2259ª - 27/09/2017</t>
  </si>
  <si>
    <t>Suspenso</t>
  </si>
  <si>
    <t>173/2017</t>
  </si>
  <si>
    <t>04/01/2017</t>
  </si>
  <si>
    <t>Contratação de fornecimento parcelado de água mineral em garrafões de 20 litros</t>
  </si>
  <si>
    <t>2220ª - 05/01/2017</t>
  </si>
  <si>
    <t>NATIVA COMERCIAL EIRELI-EPP</t>
  </si>
  <si>
    <t>22.131/2015</t>
  </si>
  <si>
    <t>06/01/2017</t>
  </si>
  <si>
    <t>Prestação de serviços de manutenção e operação da sinalização náutica dos Portos da CDRJ</t>
  </si>
  <si>
    <t>2182ª - 08/12/2016</t>
  </si>
  <si>
    <t>COOPERATIVA DE TRAB. DOS TÉCNICOS DE SIN. NÁUTICA  - CTTSNB</t>
  </si>
  <si>
    <t>31/2017</t>
  </si>
  <si>
    <t>17.910/2016</t>
  </si>
  <si>
    <t>16/01/2017</t>
  </si>
  <si>
    <t>Prestação de serviços de demolição do galpão rua das almas no município de Itaguaí</t>
  </si>
  <si>
    <t>2249ª - 20/07/2017</t>
  </si>
  <si>
    <t>CONSTRURIO CONSTRUÇÕES LTDA - ME</t>
  </si>
  <si>
    <t xml:space="preserve">18.919.635/0001-52 </t>
  </si>
  <si>
    <t>79/2017</t>
  </si>
  <si>
    <t>11.686/2016</t>
  </si>
  <si>
    <t>23/01/2017</t>
  </si>
  <si>
    <t>Serviços relativos à elaboração de PPRA - Programa de Prevenção de Riscos Ambientais</t>
  </si>
  <si>
    <t>SUPMAM</t>
  </si>
  <si>
    <t>2248ª -12/07/2017</t>
  </si>
  <si>
    <t>ENFERMED SERVIÇOS E SAÚDE LTDA-ME</t>
  </si>
  <si>
    <t>20.306.489/0001-31</t>
  </si>
  <si>
    <t>73/2017</t>
  </si>
  <si>
    <t>20.587/2016 (46/2019-E)</t>
  </si>
  <si>
    <t>27/01/2017</t>
  </si>
  <si>
    <t>Contratação de software jurídico</t>
  </si>
  <si>
    <t>2304ª - 31/07/2018</t>
  </si>
  <si>
    <t>Fracassada</t>
  </si>
  <si>
    <t>2.599/2017</t>
  </si>
  <si>
    <t>21/02/2017</t>
  </si>
  <si>
    <t>Serviços de levantamento topográfico cadastral da área II arrendada à Sepetiba Tecon</t>
  </si>
  <si>
    <t>2242ª-31/05/2017</t>
  </si>
  <si>
    <t>DALLABRIDA AVALIAÇÕES, PERÍCIAS E PROJETOS EIRELI-ME</t>
  </si>
  <si>
    <t>63/2017</t>
  </si>
  <si>
    <t>5.524/2016</t>
  </si>
  <si>
    <t>15/03/2017</t>
  </si>
  <si>
    <t xml:space="preserve">Serviços técnicos de desinsetização e desratização nas dependências internas e externas dos Portos </t>
  </si>
  <si>
    <t>DEL RIO COMÉRCIO E SERVIÇOS LTDA-ME</t>
  </si>
  <si>
    <t>65/2017</t>
  </si>
  <si>
    <t>4.638/2017</t>
  </si>
  <si>
    <t>20/03/2017</t>
  </si>
  <si>
    <t>Serviços de coleta, transporte e destinação final do lixo no Porto do RJ e Itaguaí</t>
  </si>
  <si>
    <t>FGP ANDRADE TRANSPORTES E LOCAÇÃO LTDA-EPP</t>
  </si>
  <si>
    <t>16.478.942/0001-10</t>
  </si>
  <si>
    <t>59/2017</t>
  </si>
  <si>
    <t>6.184/2017</t>
  </si>
  <si>
    <t>11/04/2017</t>
  </si>
  <si>
    <t>Fornecimento de coletes balísticos</t>
  </si>
  <si>
    <t>2253ª - 16/08/2017</t>
  </si>
  <si>
    <t>GOEMANN COMERCIAL EIRELI</t>
  </si>
  <si>
    <t>75/2018</t>
  </si>
  <si>
    <t>6.757/2017</t>
  </si>
  <si>
    <t>08/05/2017</t>
  </si>
  <si>
    <t>Aquisição de material de expediente</t>
  </si>
  <si>
    <t>DIVERSAS EMPRESAS</t>
  </si>
  <si>
    <t>DIVERSOS</t>
  </si>
  <si>
    <t>1; 15; 29; 39 a 44; 49, 50; 72 a 75/18</t>
  </si>
  <si>
    <t>7.695/2017</t>
  </si>
  <si>
    <t>Fornecimento de software de backup para ambiente de Datacenter</t>
  </si>
  <si>
    <t>TECHNOLOGY SOLUÇÕES E SISTEMAS INTEGRADOS LTDA</t>
  </si>
  <si>
    <t>71/2017</t>
  </si>
  <si>
    <t>9.398/2017</t>
  </si>
  <si>
    <t>07/06/2017</t>
  </si>
  <si>
    <t>Contratação de Sistema de RH</t>
  </si>
  <si>
    <t>SUPREC</t>
  </si>
  <si>
    <t>2252ª - 09/08/2017</t>
  </si>
  <si>
    <t>9.718/2017</t>
  </si>
  <si>
    <t>19/06/2017</t>
  </si>
  <si>
    <t>Aquisição de impressos e formulários</t>
  </si>
  <si>
    <t>2251ª - 02/08/2017</t>
  </si>
  <si>
    <t>EDITORA E PAPEIS NOVA ALIANÇA EIRELI – EPP</t>
  </si>
  <si>
    <t>7.488/2016</t>
  </si>
  <si>
    <t>Contratação dos Serviços de recolhimento de entulhos no do Porto do Rio de Janeiro</t>
  </si>
  <si>
    <t>ATUAL 2005 - COLETA DE RESÍDUOS LTDA</t>
  </si>
  <si>
    <t>81/2017</t>
  </si>
  <si>
    <t>9.720/2017</t>
  </si>
  <si>
    <t>22/06/2017</t>
  </si>
  <si>
    <t xml:space="preserve">Seguro de veiculos </t>
  </si>
  <si>
    <t>GERAIP</t>
  </si>
  <si>
    <t>MAPFRE SEGUROS GERAIS S/A</t>
  </si>
  <si>
    <t>80/2017</t>
  </si>
  <si>
    <t>7.940/2017</t>
  </si>
  <si>
    <t>Manutenção do sistema viário do Porto do RJ</t>
  </si>
  <si>
    <t>2286ª - 29/03/2018</t>
  </si>
  <si>
    <t>CONSTRUTORA COEFER LTDA</t>
  </si>
  <si>
    <t>02.950.594/0001-27</t>
  </si>
  <si>
    <t>64/2018</t>
  </si>
  <si>
    <t>9.650/2017</t>
  </si>
  <si>
    <t>Contratação dos serviços de auditorias ambientais nos Portos da CDRJ</t>
  </si>
  <si>
    <t>GERMAM</t>
  </si>
  <si>
    <t>DENISE DOS SANTOS LEITE CONSULTORIA DE QSMS</t>
  </si>
  <si>
    <t>51/2018</t>
  </si>
  <si>
    <t>10.632/2017</t>
  </si>
  <si>
    <t>RP para aquisição de material de consumo (café, açúcar, adoçante e copo descartável)</t>
  </si>
  <si>
    <t>16;17;38;45;55;56;68;69;70/18</t>
  </si>
  <si>
    <t>11.595/2017</t>
  </si>
  <si>
    <t>Aquisição de licenças de uso do software antivírus</t>
  </si>
  <si>
    <t>NEC SOLUÇÕES DE SEGURANÇA CIBERNÉTICA BRASIL S.A.</t>
  </si>
  <si>
    <t>87/2017</t>
  </si>
  <si>
    <t>11.746/2017</t>
  </si>
  <si>
    <t>04/08/2017</t>
  </si>
  <si>
    <t>Contratação de serviços de impressão de contracheques e fichas financeiras</t>
  </si>
  <si>
    <t>GERARH</t>
  </si>
  <si>
    <t>2267ª - 23/11/2017</t>
  </si>
  <si>
    <t>GLOBAL PRINTER SERVIÇOS DE IMPRESSÃO</t>
  </si>
  <si>
    <t>18/2018</t>
  </si>
  <si>
    <t>02/03/2018</t>
  </si>
  <si>
    <t>05/03/2018</t>
  </si>
  <si>
    <t>4.539/2017</t>
  </si>
  <si>
    <t>11/08/2017</t>
  </si>
  <si>
    <t>Contratação de serviços de recepção, copeiragem  e contínuo</t>
  </si>
  <si>
    <t>2268ª - 30/11/2017</t>
  </si>
  <si>
    <t>VIA SERVICE DE VOLTA REDONDA COMÉRCIO E SERVIÇOS LTDA</t>
  </si>
  <si>
    <t>34/2018</t>
  </si>
  <si>
    <t>4.538/2017</t>
  </si>
  <si>
    <t>15/08/2017</t>
  </si>
  <si>
    <t>Prestação de serviços de condução de veículos</t>
  </si>
  <si>
    <t>JRQ MASTER CONSULTORES ASSOCIADOS LIMITADA-EPP</t>
  </si>
  <si>
    <t>06/2018</t>
  </si>
  <si>
    <t>01/02/2018</t>
  </si>
  <si>
    <t>02/02/2018</t>
  </si>
  <si>
    <t>13.948/2017</t>
  </si>
  <si>
    <t>17/08/2017</t>
  </si>
  <si>
    <t>Prestação de serviços de assistência médica e hospitalar</t>
  </si>
  <si>
    <t>11.748/2017</t>
  </si>
  <si>
    <t>18/08/2017</t>
  </si>
  <si>
    <t>Aquisição de computadores e TV</t>
  </si>
  <si>
    <t>18 a 20/2018</t>
  </si>
  <si>
    <t>15/02/2018</t>
  </si>
  <si>
    <t>19/02/2018</t>
  </si>
  <si>
    <t>14.721/2017</t>
  </si>
  <si>
    <t>Aquisição de armamento para a SUPGUA</t>
  </si>
  <si>
    <t>2295ª - 30/05/2018</t>
  </si>
  <si>
    <t>ITEM 1 - GOEMANN COMERCIAL EIRELI / ITEM 2 - JOSÉ G B S DA SILVA</t>
  </si>
  <si>
    <t>47 e 48/2018</t>
  </si>
  <si>
    <t>11.743/2017</t>
  </si>
  <si>
    <t>Serviços de conservação de trechos das vias rodoviárias internas do Porto de Itaguaí</t>
  </si>
  <si>
    <t>14.724/2017</t>
  </si>
  <si>
    <t>Limpeza de fossa séptica nos Portos do Rio de Janeiro e Itaguaí</t>
  </si>
  <si>
    <t>2262ª - 19/10/2017</t>
  </si>
  <si>
    <t>14.872/2017</t>
  </si>
  <si>
    <t>28/2017</t>
  </si>
  <si>
    <t>30/08/2017</t>
  </si>
  <si>
    <t>Manutenção preventiva e corretiva dos aparelhos de ar condicionado</t>
  </si>
  <si>
    <t>2277ª - 31/01/2018</t>
  </si>
  <si>
    <t>14.867/2017</t>
  </si>
  <si>
    <t>29/2017</t>
  </si>
  <si>
    <t>Reforma das instalações prediais da portaria principal do Porto de Itaguaí</t>
  </si>
  <si>
    <t>BORGES DUARTE CONSTRUTORA EIRELI-EPP</t>
  </si>
  <si>
    <t>09/2018</t>
  </si>
  <si>
    <t>05/02/2018</t>
  </si>
  <si>
    <t>07/02/2018</t>
  </si>
  <si>
    <t>15.508/2017</t>
  </si>
  <si>
    <t>30/2017</t>
  </si>
  <si>
    <t>Prestação de serviços de Emissão, Marcação e Remarcação de Passagens Aéreas</t>
  </si>
  <si>
    <t>19.492/2016</t>
  </si>
  <si>
    <t>Estudo de viabilidade técnica, econômica e ambiental (EVTEA) para expansão do Porto de Itaguaí</t>
  </si>
  <si>
    <t>DIRGEP</t>
  </si>
  <si>
    <t>MIND ESTUDOS E PROJETOS DE ENGENHARIA LTDA</t>
  </si>
  <si>
    <t>15.495.119/0001-50</t>
  </si>
  <si>
    <t>50/2018</t>
  </si>
  <si>
    <t>15.031/2017</t>
  </si>
  <si>
    <t>32/2017</t>
  </si>
  <si>
    <t>Serviço de levantamento batimétrico no Canal Derivativo de acesso ao Porto de Itaguaí</t>
  </si>
  <si>
    <t>2263ª - 25/10/2017</t>
  </si>
  <si>
    <t>HIDROTOPO CONSULTORIA E PROJETOS LTDA</t>
  </si>
  <si>
    <t>31.250.137/0001-28</t>
  </si>
  <si>
    <t>10/2018</t>
  </si>
  <si>
    <t>06/02/2018</t>
  </si>
  <si>
    <t>15.800/2017</t>
  </si>
  <si>
    <t>33/2017</t>
  </si>
  <si>
    <t>12/09/2017</t>
  </si>
  <si>
    <t>Contratação de Auditoria Externa Contábil</t>
  </si>
  <si>
    <t>GERCOT</t>
  </si>
  <si>
    <t>MACIEL AUDITORES INDEPENDENTES S/S</t>
  </si>
  <si>
    <t>12/2018</t>
  </si>
  <si>
    <t>09/02/2018</t>
  </si>
  <si>
    <t>14/02/2018</t>
  </si>
  <si>
    <t>22.026/2016</t>
  </si>
  <si>
    <t>34/2017</t>
  </si>
  <si>
    <t>06/10/2017</t>
  </si>
  <si>
    <t>Estudo de viabilidade técnica, econômica e ambiental (EVTEA) para Ilha da Pombeba</t>
  </si>
  <si>
    <t>2294ª - 24/05/2018</t>
  </si>
  <si>
    <t>R PEOTTA ENGENHARIA E CONSULTORIA LTDA</t>
  </si>
  <si>
    <t>63/2018</t>
  </si>
  <si>
    <t>17.664/2017</t>
  </si>
  <si>
    <t>35/2017</t>
  </si>
  <si>
    <t>16/10/2017</t>
  </si>
  <si>
    <t>Fornecimento de boias e acessórios de sinalização náutica para os Portos do Rio de Janeiro e Itaguaí</t>
  </si>
  <si>
    <t>ITEM 1 - RIO INTERPORT / ITEM 2 - WORLD CENTER COMÉRCIO</t>
  </si>
  <si>
    <t>26 e 27/2018</t>
  </si>
  <si>
    <t>17.952/2017</t>
  </si>
  <si>
    <t>18/10/2017</t>
  </si>
  <si>
    <t>Fornecimento de jornais e revistas</t>
  </si>
  <si>
    <t>ASSCOM</t>
  </si>
  <si>
    <t>ADINP DISTRIBUIDORA DE DIÁRIOS OFICIAIS LTDA-ME EPP</t>
  </si>
  <si>
    <t>08/2018</t>
  </si>
  <si>
    <t>17.856/2017</t>
  </si>
  <si>
    <t>37/2017</t>
  </si>
  <si>
    <t>24/10/2017</t>
  </si>
  <si>
    <t>Renovação de Licenças software assurance</t>
  </si>
  <si>
    <t>18.196/2017</t>
  </si>
  <si>
    <t>38/2017</t>
  </si>
  <si>
    <t>25/10/2017</t>
  </si>
  <si>
    <t>Contratação de seguro de bens móveis, imóveis e equipamentos da CDRJ</t>
  </si>
  <si>
    <t>18.632/2017</t>
  </si>
  <si>
    <t>30/10/2017</t>
  </si>
  <si>
    <t>Serviço de consultoria tributária e fiscal</t>
  </si>
  <si>
    <t>2282ª - 09/03/2018</t>
  </si>
  <si>
    <t>NILO &amp; ALMEIDA ADVOGADOS ASSOCIADOS</t>
  </si>
  <si>
    <t>35/2018</t>
  </si>
  <si>
    <t>18.448/2017</t>
  </si>
  <si>
    <t>40/2017</t>
  </si>
  <si>
    <t>10/11/2017</t>
  </si>
  <si>
    <t>Serviço de fornecimento e instalação de câmera e controlador de acesso</t>
  </si>
  <si>
    <t>2302ª - 20/07/2018</t>
  </si>
  <si>
    <t>JMT 100 TELECOM - TELECOMUNICAÇÕES E SERVIÇOS LTDA-ME</t>
  </si>
  <si>
    <t>65/2018</t>
  </si>
  <si>
    <t>18.736/2017</t>
  </si>
  <si>
    <t>16/11/2017</t>
  </si>
  <si>
    <t>Serviços de transmissão de dados, voz e imagem através de rede Multisserviço para a interligação das redes locais</t>
  </si>
  <si>
    <t>TELEMAR NORTE LESTE S/A</t>
  </si>
  <si>
    <t>36/2018</t>
  </si>
  <si>
    <t>20.352/2017</t>
  </si>
  <si>
    <t>42/2017</t>
  </si>
  <si>
    <t>24/11/2017</t>
  </si>
  <si>
    <t>Serviço de Telefonia Fixa comutada (STFC) local e nacional</t>
  </si>
  <si>
    <t>17/2018</t>
  </si>
  <si>
    <t>21.127/2017</t>
  </si>
  <si>
    <t>43/2017</t>
  </si>
  <si>
    <t>06/12/2017</t>
  </si>
  <si>
    <t>Prestação dos serviços de manutenção da frota própria da CDRJ</t>
  </si>
  <si>
    <t>2279ª - 16/02/2018</t>
  </si>
  <si>
    <t>COMERCIAL AZ REPRESENTAÇÕES E SERVIÇOS LTDA</t>
  </si>
  <si>
    <t>45/2018</t>
  </si>
  <si>
    <t>11.250/2016</t>
  </si>
  <si>
    <t>44/2017</t>
  </si>
  <si>
    <t>18/12/2017</t>
  </si>
  <si>
    <t>Manutenção das instalações prediais do Porto de Itaguaí e Angra dos Reis</t>
  </si>
  <si>
    <t>2289ª - 20/04/2018</t>
  </si>
  <si>
    <t>ARAUJO ABREU ENGENHARIA S/A</t>
  </si>
  <si>
    <t>74/2018</t>
  </si>
  <si>
    <t>Original</t>
  </si>
  <si>
    <t>DIVGAM</t>
  </si>
  <si>
    <t>Aditivo</t>
  </si>
  <si>
    <t>Fase Externa</t>
  </si>
  <si>
    <t>RDC</t>
  </si>
  <si>
    <t>DICONS</t>
  </si>
  <si>
    <t>Fase Interna</t>
  </si>
  <si>
    <t>DIRGES</t>
  </si>
  <si>
    <t>Convite</t>
  </si>
  <si>
    <t>GERINC</t>
  </si>
  <si>
    <t>SUPADM</t>
  </si>
  <si>
    <t>Em Andamento</t>
  </si>
  <si>
    <t>DIRPRE</t>
  </si>
  <si>
    <t>DIVDOC</t>
  </si>
  <si>
    <t>SUPFIN</t>
  </si>
  <si>
    <t>DICONT</t>
  </si>
  <si>
    <t>DIGEFI</t>
  </si>
  <si>
    <t>DIAPES</t>
  </si>
  <si>
    <t>DIMACO</t>
  </si>
  <si>
    <t>SEACOM</t>
  </si>
  <si>
    <t>DIVETA</t>
  </si>
  <si>
    <t>DIVGAT</t>
  </si>
  <si>
    <t>SUPDEP</t>
  </si>
  <si>
    <t>DIDEPO</t>
  </si>
  <si>
    <t>DICOFI</t>
  </si>
  <si>
    <t>SUPLAN</t>
  </si>
  <si>
    <t>OUVGER</t>
  </si>
  <si>
    <t>DIPLAN</t>
  </si>
  <si>
    <t>DIPROB</t>
  </si>
  <si>
    <t>DIMAPO</t>
  </si>
  <si>
    <t>SUPITA</t>
  </si>
  <si>
    <t>DITRAP</t>
  </si>
  <si>
    <t>DIFCON</t>
  </si>
  <si>
    <t>DISERI</t>
  </si>
  <si>
    <t>DIFITA</t>
  </si>
  <si>
    <t>GERANG</t>
  </si>
  <si>
    <t>SUPRIO</t>
  </si>
  <si>
    <t>DITRAF</t>
  </si>
  <si>
    <t>DIFISC</t>
  </si>
  <si>
    <t>DISERV</t>
  </si>
  <si>
    <t>DIFITE</t>
  </si>
  <si>
    <t>GERNIT</t>
  </si>
  <si>
    <t>SUPAUD</t>
  </si>
  <si>
    <t>SETALM</t>
  </si>
  <si>
    <t>GERPRI</t>
  </si>
  <si>
    <t>INDICADORES DE DESEMPENHO - 2015 (GERCAL)</t>
  </si>
  <si>
    <t>QUANTIDADE DE DISPENSAS (%)</t>
  </si>
  <si>
    <t>% DO VALOR DAS DISPENSAS EM RELAÇÃO AO TOTAL</t>
  </si>
  <si>
    <t>ECONOMIA APURADA (%)</t>
  </si>
  <si>
    <t>ECONOMIA  APURADA (R$)</t>
  </si>
  <si>
    <t>% DE CONCORRÊNCIAS</t>
  </si>
  <si>
    <t>% DE ADESÃO À ATA</t>
  </si>
  <si>
    <t>% DE INEXIGIBILIDADE</t>
  </si>
  <si>
    <t>% DE PROCESSOS CONCLUÍDOS</t>
  </si>
  <si>
    <t>% DE PROCESSOS EM ANDAMENTO</t>
  </si>
  <si>
    <t>% DE PROCESSOS CANCELADOS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</si>
</sst>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00&quot;.&quot;000&quot;.&quot;000&quot;/&quot;0000&quot;-&quot;00"/>
    <numFmt numFmtId="165" formatCode="&quot;R$&quot;\ #,##0.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Arial"/>
      <family val="2"/>
    </font>
    <font>
      <b/>
      <sz val="20"/>
      <color theme="0"/>
      <name val="Calibri"/>
      <family val="2"/>
      <scheme val="minor"/>
    </font>
    <font>
      <b/>
      <sz val="1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indexed="8"/>
      <name val="Arial"/>
      <family val="2"/>
    </font>
    <font>
      <b/>
      <sz val="9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6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002776"/>
        <bgColor indexed="64"/>
      </patternFill>
    </fill>
    <fill>
      <patternFill patternType="solid">
        <fgColor rgb="FF92D4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103">
    <xf numFmtId="0" fontId="0" fillId="0" borderId="0" xfId="0"/>
    <xf numFmtId="14" fontId="0" fillId="0" borderId="0" xfId="0" applyNumberFormat="1" applyAlignment="1">
      <alignment wrapText="1"/>
    </xf>
    <xf numFmtId="0" fontId="0" fillId="4" borderId="0" xfId="0" applyFill="1"/>
    <xf numFmtId="14" fontId="0" fillId="4" borderId="0" xfId="0" applyNumberFormat="1" applyFill="1" applyAlignment="1">
      <alignment wrapText="1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49" fontId="0" fillId="4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0" fontId="8" fillId="4" borderId="0" xfId="0" applyFont="1" applyFill="1"/>
    <xf numFmtId="0" fontId="8" fillId="0" borderId="0" xfId="0" applyFont="1"/>
    <xf numFmtId="164" fontId="8" fillId="4" borderId="0" xfId="0" applyNumberFormat="1" applyFont="1" applyFill="1" applyAlignment="1">
      <alignment horizontal="center"/>
    </xf>
    <xf numFmtId="164" fontId="8" fillId="0" borderId="0" xfId="0" applyNumberFormat="1" applyFont="1" applyAlignment="1">
      <alignment horizontal="center"/>
    </xf>
    <xf numFmtId="0" fontId="0" fillId="4" borderId="0" xfId="0" applyFill="1" applyAlignment="1">
      <alignment horizontal="center" wrapText="1"/>
    </xf>
    <xf numFmtId="9" fontId="0" fillId="4" borderId="0" xfId="2" applyFont="1" applyFill="1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2" applyFont="1" applyAlignment="1">
      <alignment horizontal="center"/>
    </xf>
    <xf numFmtId="14" fontId="0" fillId="4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0" fontId="5" fillId="2" borderId="2" xfId="3" applyFont="1" applyFill="1" applyBorder="1" applyAlignment="1">
      <alignment horizontal="center" vertical="center"/>
    </xf>
    <xf numFmtId="14" fontId="5" fillId="2" borderId="2" xfId="3" applyNumberFormat="1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9" fillId="0" borderId="0" xfId="0" applyFont="1"/>
    <xf numFmtId="10" fontId="0" fillId="0" borderId="0" xfId="0" applyNumberFormat="1"/>
    <xf numFmtId="44" fontId="0" fillId="4" borderId="0" xfId="1" applyFont="1" applyFill="1" applyAlignment="1"/>
    <xf numFmtId="44" fontId="0" fillId="0" borderId="0" xfId="1" applyFont="1" applyAlignment="1"/>
    <xf numFmtId="0" fontId="0" fillId="0" borderId="0" xfId="0" applyAlignment="1">
      <alignment vertical="center"/>
    </xf>
    <xf numFmtId="0" fontId="2" fillId="0" borderId="0" xfId="3"/>
    <xf numFmtId="0" fontId="15" fillId="2" borderId="2" xfId="3" applyFont="1" applyFill="1" applyBorder="1" applyAlignment="1">
      <alignment horizontal="center" vertical="center"/>
    </xf>
    <xf numFmtId="14" fontId="15" fillId="2" borderId="2" xfId="3" applyNumberFormat="1" applyFont="1" applyFill="1" applyBorder="1" applyAlignment="1">
      <alignment horizontal="center" vertical="center" wrapText="1"/>
    </xf>
    <xf numFmtId="14" fontId="15" fillId="2" borderId="2" xfId="3" applyNumberFormat="1" applyFont="1" applyFill="1" applyBorder="1" applyAlignment="1">
      <alignment horizontal="center" vertical="center"/>
    </xf>
    <xf numFmtId="16" fontId="0" fillId="0" borderId="0" xfId="0" applyNumberFormat="1" applyAlignment="1">
      <alignment horizontal="center"/>
    </xf>
    <xf numFmtId="4" fontId="15" fillId="2" borderId="7" xfId="3" applyNumberFormat="1" applyFont="1" applyFill="1" applyBorder="1" applyAlignment="1">
      <alignment horizontal="center" vertical="center" wrapText="1"/>
    </xf>
    <xf numFmtId="0" fontId="6" fillId="5" borderId="0" xfId="0" applyFont="1" applyFill="1"/>
    <xf numFmtId="0" fontId="17" fillId="5" borderId="0" xfId="0" applyFont="1" applyFill="1"/>
    <xf numFmtId="0" fontId="11" fillId="0" borderId="6" xfId="0" applyFont="1" applyBorder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0" fillId="2" borderId="8" xfId="3" applyFont="1" applyFill="1" applyBorder="1" applyAlignment="1">
      <alignment horizontal="center" vertical="center" wrapText="1"/>
    </xf>
    <xf numFmtId="49" fontId="10" fillId="2" borderId="8" xfId="3" applyNumberFormat="1" applyFont="1" applyFill="1" applyBorder="1" applyAlignment="1">
      <alignment horizontal="center" vertical="center" wrapText="1"/>
    </xf>
    <xf numFmtId="0" fontId="10" fillId="2" borderId="8" xfId="3" applyFont="1" applyFill="1" applyBorder="1" applyAlignment="1">
      <alignment horizontal="center" vertical="center"/>
    </xf>
    <xf numFmtId="14" fontId="10" fillId="2" borderId="8" xfId="3" applyNumberFormat="1" applyFont="1" applyFill="1" applyBorder="1" applyAlignment="1">
      <alignment horizontal="center" vertical="center"/>
    </xf>
    <xf numFmtId="44" fontId="10" fillId="2" borderId="8" xfId="1" applyFont="1" applyFill="1" applyBorder="1" applyAlignment="1">
      <alignment horizontal="center" vertical="center" wrapText="1"/>
    </xf>
    <xf numFmtId="44" fontId="15" fillId="2" borderId="8" xfId="1" applyFont="1" applyFill="1" applyBorder="1" applyAlignment="1">
      <alignment horizontal="center" vertical="center" wrapText="1"/>
    </xf>
    <xf numFmtId="4" fontId="15" fillId="2" borderId="8" xfId="3" applyNumberFormat="1" applyFont="1" applyFill="1" applyBorder="1" applyAlignment="1">
      <alignment horizontal="center" vertical="center"/>
    </xf>
    <xf numFmtId="164" fontId="15" fillId="2" borderId="8" xfId="3" applyNumberFormat="1" applyFont="1" applyFill="1" applyBorder="1" applyAlignment="1">
      <alignment horizontal="center" vertical="center"/>
    </xf>
    <xf numFmtId="49" fontId="9" fillId="5" borderId="8" xfId="0" applyNumberFormat="1" applyFont="1" applyFill="1" applyBorder="1" applyAlignment="1">
      <alignment horizontal="center"/>
    </xf>
    <xf numFmtId="49" fontId="9" fillId="5" borderId="8" xfId="0" applyNumberFormat="1" applyFont="1" applyFill="1" applyBorder="1" applyAlignment="1">
      <alignment horizontal="left"/>
    </xf>
    <xf numFmtId="0" fontId="9" fillId="5" borderId="8" xfId="0" applyFont="1" applyFill="1" applyBorder="1" applyAlignment="1">
      <alignment horizontal="center" wrapText="1"/>
    </xf>
    <xf numFmtId="0" fontId="9" fillId="5" borderId="8" xfId="0" applyFont="1" applyFill="1" applyBorder="1" applyAlignment="1">
      <alignment horizontal="center"/>
    </xf>
    <xf numFmtId="14" fontId="9" fillId="5" borderId="8" xfId="0" applyNumberFormat="1" applyFont="1" applyFill="1" applyBorder="1" applyAlignment="1">
      <alignment horizontal="center"/>
    </xf>
    <xf numFmtId="0" fontId="20" fillId="5" borderId="8" xfId="0" applyFont="1" applyFill="1" applyBorder="1" applyAlignment="1">
      <alignment horizontal="center" wrapText="1"/>
    </xf>
    <xf numFmtId="44" fontId="9" fillId="5" borderId="8" xfId="1" applyFont="1" applyFill="1" applyBorder="1" applyAlignment="1"/>
    <xf numFmtId="9" fontId="9" fillId="5" borderId="8" xfId="2" applyFont="1" applyFill="1" applyBorder="1" applyAlignment="1">
      <alignment horizontal="center"/>
    </xf>
    <xf numFmtId="0" fontId="9" fillId="5" borderId="8" xfId="0" applyFont="1" applyFill="1" applyBorder="1"/>
    <xf numFmtId="14" fontId="16" fillId="2" borderId="8" xfId="3" applyNumberFormat="1" applyFont="1" applyFill="1" applyBorder="1" applyAlignment="1">
      <alignment wrapText="1"/>
    </xf>
    <xf numFmtId="0" fontId="16" fillId="2" borderId="8" xfId="3" applyFont="1" applyFill="1" applyBorder="1" applyAlignment="1">
      <alignment horizontal="center" vertical="center"/>
    </xf>
    <xf numFmtId="14" fontId="16" fillId="2" borderId="8" xfId="3" applyNumberFormat="1" applyFont="1" applyFill="1" applyBorder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14" fontId="9" fillId="5" borderId="8" xfId="2" applyNumberFormat="1" applyFont="1" applyFill="1" applyBorder="1" applyAlignment="1">
      <alignment horizontal="center"/>
    </xf>
    <xf numFmtId="164" fontId="9" fillId="5" borderId="8" xfId="0" applyNumberFormat="1" applyFont="1" applyFill="1" applyBorder="1" applyAlignment="1">
      <alignment horizontal="center"/>
    </xf>
    <xf numFmtId="14" fontId="9" fillId="5" borderId="8" xfId="0" applyNumberFormat="1" applyFont="1" applyFill="1" applyBorder="1" applyAlignment="1">
      <alignment horizontal="center" wrapText="1"/>
    </xf>
    <xf numFmtId="44" fontId="9" fillId="5" borderId="8" xfId="2" applyNumberFormat="1" applyFont="1" applyFill="1" applyBorder="1" applyAlignment="1">
      <alignment horizontal="center"/>
    </xf>
    <xf numFmtId="0" fontId="9" fillId="5" borderId="8" xfId="0" applyFont="1" applyFill="1" applyBorder="1" applyAlignment="1">
      <alignment horizontal="left"/>
    </xf>
    <xf numFmtId="0" fontId="9" fillId="5" borderId="9" xfId="0" applyFont="1" applyFill="1" applyBorder="1" applyAlignment="1">
      <alignment horizontal="center"/>
    </xf>
    <xf numFmtId="49" fontId="9" fillId="5" borderId="8" xfId="0" applyNumberFormat="1" applyFont="1" applyFill="1" applyBorder="1" applyAlignment="1">
      <alignment horizontal="center" wrapText="1"/>
    </xf>
    <xf numFmtId="14" fontId="9" fillId="0" borderId="8" xfId="0" applyNumberFormat="1" applyFont="1" applyBorder="1" applyAlignment="1">
      <alignment wrapText="1"/>
    </xf>
    <xf numFmtId="0" fontId="9" fillId="0" borderId="8" xfId="0" applyFont="1" applyBorder="1"/>
    <xf numFmtId="0" fontId="8" fillId="0" borderId="8" xfId="0" applyFont="1" applyBorder="1"/>
    <xf numFmtId="14" fontId="8" fillId="0" borderId="8" xfId="0" applyNumberFormat="1" applyFont="1" applyBorder="1" applyAlignment="1">
      <alignment wrapText="1"/>
    </xf>
    <xf numFmtId="0" fontId="9" fillId="5" borderId="8" xfId="0" applyFont="1" applyFill="1" applyBorder="1" applyAlignment="1">
      <alignment horizontal="left" vertical="center" wrapText="1"/>
    </xf>
    <xf numFmtId="0" fontId="17" fillId="5" borderId="8" xfId="0" applyFont="1" applyFill="1" applyBorder="1"/>
    <xf numFmtId="16" fontId="9" fillId="5" borderId="8" xfId="0" applyNumberFormat="1" applyFont="1" applyFill="1" applyBorder="1" applyAlignment="1">
      <alignment horizontal="center"/>
    </xf>
    <xf numFmtId="0" fontId="19" fillId="5" borderId="8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 vertical="center"/>
    </xf>
    <xf numFmtId="49" fontId="9" fillId="5" borderId="8" xfId="0" applyNumberFormat="1" applyFont="1" applyFill="1" applyBorder="1" applyAlignment="1">
      <alignment horizontal="center" vertical="center"/>
    </xf>
    <xf numFmtId="0" fontId="9" fillId="5" borderId="8" xfId="0" applyFont="1" applyFill="1" applyBorder="1" applyAlignment="1">
      <alignment vertical="center"/>
    </xf>
    <xf numFmtId="0" fontId="9" fillId="5" borderId="8" xfId="0" applyFont="1" applyFill="1" applyBorder="1" applyAlignment="1">
      <alignment horizontal="center" vertical="center" wrapText="1"/>
    </xf>
    <xf numFmtId="14" fontId="9" fillId="5" borderId="8" xfId="0" applyNumberFormat="1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center" vertical="center" wrapText="1"/>
    </xf>
    <xf numFmtId="44" fontId="9" fillId="5" borderId="8" xfId="1" applyFont="1" applyFill="1" applyBorder="1" applyAlignment="1">
      <alignment vertical="center"/>
    </xf>
    <xf numFmtId="164" fontId="9" fillId="5" borderId="8" xfId="0" applyNumberFormat="1" applyFont="1" applyFill="1" applyBorder="1" applyAlignment="1">
      <alignment horizontal="center" vertical="center" wrapText="1"/>
    </xf>
    <xf numFmtId="14" fontId="9" fillId="5" borderId="8" xfId="0" applyNumberFormat="1" applyFont="1" applyFill="1" applyBorder="1" applyAlignment="1">
      <alignment horizontal="center" vertical="center" wrapText="1"/>
    </xf>
    <xf numFmtId="14" fontId="9" fillId="0" borderId="8" xfId="0" applyNumberFormat="1" applyFont="1" applyBorder="1" applyAlignment="1">
      <alignment vertical="center" wrapText="1"/>
    </xf>
    <xf numFmtId="0" fontId="9" fillId="0" borderId="8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18" fillId="5" borderId="8" xfId="0" applyFont="1" applyFill="1" applyBorder="1" applyAlignment="1">
      <alignment horizontal="center"/>
    </xf>
    <xf numFmtId="164" fontId="9" fillId="5" borderId="8" xfId="0" applyNumberFormat="1" applyFont="1" applyFill="1" applyBorder="1" applyAlignment="1">
      <alignment horizontal="left"/>
    </xf>
    <xf numFmtId="44" fontId="9" fillId="5" borderId="8" xfId="1" applyFont="1" applyFill="1" applyBorder="1" applyAlignment="1">
      <alignment horizontal="center"/>
    </xf>
    <xf numFmtId="164" fontId="9" fillId="5" borderId="9" xfId="0" applyNumberFormat="1" applyFont="1" applyFill="1" applyBorder="1" applyAlignment="1">
      <alignment horizontal="center"/>
    </xf>
    <xf numFmtId="0" fontId="14" fillId="5" borderId="8" xfId="0" applyFont="1" applyFill="1" applyBorder="1"/>
    <xf numFmtId="0" fontId="0" fillId="0" borderId="8" xfId="0" applyBorder="1"/>
    <xf numFmtId="0" fontId="7" fillId="0" borderId="8" xfId="3" applyFont="1" applyBorder="1"/>
    <xf numFmtId="0" fontId="2" fillId="0" borderId="8" xfId="3" applyBorder="1"/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0" fontId="13" fillId="0" borderId="12" xfId="0" applyNumberFormat="1" applyFont="1" applyBorder="1" applyAlignment="1">
      <alignment horizontal="center" vertical="center"/>
    </xf>
    <xf numFmtId="10" fontId="13" fillId="0" borderId="13" xfId="0" applyNumberFormat="1" applyFont="1" applyBorder="1" applyAlignment="1">
      <alignment horizontal="center" vertical="center"/>
    </xf>
    <xf numFmtId="165" fontId="13" fillId="0" borderId="13" xfId="0" applyNumberFormat="1" applyFont="1" applyBorder="1" applyAlignment="1">
      <alignment horizontal="center" vertical="center"/>
    </xf>
    <xf numFmtId="10" fontId="13" fillId="0" borderId="14" xfId="0" applyNumberFormat="1" applyFont="1" applyBorder="1" applyAlignment="1">
      <alignment horizontal="center" vertical="center"/>
    </xf>
  </cellXfs>
  <cellStyles count="9">
    <cellStyle name="Moeda" xfId="1" builtinId="4"/>
    <cellStyle name="Normal" xfId="0" builtinId="0"/>
    <cellStyle name="Normal 2" xfId="3" xr:uid="{00000000-0005-0000-0000-000002000000}"/>
    <cellStyle name="Porcentagem" xfId="2" builtinId="5"/>
    <cellStyle name="Título 5" xfId="4" xr:uid="{00000000-0005-0000-0000-000004000000}"/>
    <cellStyle name="Título 6" xfId="5" xr:uid="{00000000-0005-0000-0000-000005000000}"/>
    <cellStyle name="Título 7" xfId="6" xr:uid="{00000000-0005-0000-0000-000006000000}"/>
    <cellStyle name="Título 8" xfId="7" xr:uid="{00000000-0005-0000-0000-000007000000}"/>
    <cellStyle name="Total 2" xfId="8" xr:uid="{00000000-0005-0000-0000-000008000000}"/>
  </cellStyles>
  <dxfs count="51"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&quot;R$&quot;\ #,##0.00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d/mm/yyyy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d/mm/yyyy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19" formatCode="dd/mm/yyyy"/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19" formatCode="dd/mm/yyyy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00&quot;.&quot;000&quot;.&quot;000&quot;/&quot;0000&quot;-&quot;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5" formatCode="_-* #,##0.00_-;\-* #,##0.00_-;_-* &quot;-&quot;??_-;_-@_-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19" formatCode="dd/mm/yyyy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8"/>
        </top>
        <bottom style="thin">
          <color indexed="64"/>
        </bottom>
      </border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3C3C"/>
        </patternFill>
      </fill>
    </dxf>
    <dxf>
      <fill>
        <patternFill>
          <bgColor rgb="FFFF3C3C"/>
        </patternFill>
      </fill>
    </dxf>
    <dxf>
      <fill>
        <patternFill>
          <bgColor rgb="FFFF3C3C"/>
        </patternFill>
      </fill>
    </dxf>
    <dxf>
      <fill>
        <patternFill>
          <bgColor rgb="FF47FF9A"/>
        </patternFill>
      </fill>
    </dxf>
  </dxfs>
  <tableStyles count="0" defaultTableStyle="TableStyleMedium2" defaultPivotStyle="PivotStyleLight16"/>
  <colors>
    <mruColors>
      <color rgb="FFF79B50"/>
      <color rgb="FFFF3C3C"/>
      <color rgb="FF47FF9A"/>
      <color rgb="FF92D400"/>
      <color rgb="FF0027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icitacoes" displayName="TabLicitacoes" ref="B4:AD97" totalsRowShown="0" tableBorderDxfId="41">
  <autoFilter ref="B4:AD97" xr:uid="{00000000-0009-0000-0100-000001000000}"/>
  <sortState xmlns:xlrd2="http://schemas.microsoft.com/office/spreadsheetml/2017/richdata2" ref="B5:AD92">
    <sortCondition ref="E4:E92"/>
  </sortState>
  <tableColumns count="29">
    <tableColumn id="1" xr3:uid="{00000000-0010-0000-0000-000001000000}" name="N° PROCESSO " dataDxfId="40"/>
    <tableColumn id="2" xr3:uid="{00000000-0010-0000-0000-000002000000}" name="Nº LICITAÇÃO" dataDxfId="39"/>
    <tableColumn id="6" xr3:uid="{00000000-0010-0000-0000-000006000000}" name="DATA ABERTURA" dataDxfId="38"/>
    <tableColumn id="3" xr3:uid="{00000000-0010-0000-0000-000003000000}" name="MODALIDADE" dataDxfId="37"/>
    <tableColumn id="4" xr3:uid="{00000000-0010-0000-0000-000004000000}" name="FUNDAMENTAÇÃO LEGAL" dataDxfId="36"/>
    <tableColumn id="5" xr3:uid="{00000000-0010-0000-0000-000005000000}" name="OBJETO" dataDxfId="35"/>
    <tableColumn id="7" xr3:uid="{00000000-0010-0000-0000-000007000000}" name="SETOR REQUISITANTE" dataDxfId="34"/>
    <tableColumn id="8" xr3:uid="{00000000-0010-0000-0000-000008000000}" name="COTAÇÃO ELETRÔNICA" dataDxfId="33"/>
    <tableColumn id="9" xr3:uid="{00000000-0010-0000-0000-000009000000}" name="AUTORIZAÇÃO" dataDxfId="32"/>
    <tableColumn id="10" xr3:uid="{00000000-0010-0000-0000-00000A000000}" name="DATA" dataDxfId="31"/>
    <tableColumn id="11" xr3:uid="{00000000-0010-0000-0000-00000B000000}" name="SITUAÇÃO ATUAL" dataDxfId="30"/>
    <tableColumn id="12" xr3:uid="{00000000-0010-0000-0000-00000C000000}" name="VALOR ESTIMADO" dataDxfId="29" dataCellStyle="Moeda"/>
    <tableColumn id="13" xr3:uid="{00000000-0010-0000-0000-00000D000000}" name="VALOR AQUISIÇÃO" dataDxfId="28" dataCellStyle="Moeda"/>
    <tableColumn id="14" xr3:uid="{00000000-0010-0000-0000-00000E000000}" name="% DE REDUÇÃO" dataDxfId="27" dataCellStyle="Porcentagem"/>
    <tableColumn id="29" xr3:uid="{00000000-0010-0000-0000-00001D000000}" name="DATA HOMOLOGAÇÃO" dataDxfId="26" dataCellStyle="Porcentagem"/>
    <tableColumn id="15" xr3:uid="{00000000-0010-0000-0000-00000F000000}" name="CONTRATADA" dataDxfId="25"/>
    <tableColumn id="16" xr3:uid="{00000000-0010-0000-0000-000010000000}" name="CNPJ" dataDxfId="24"/>
    <tableColumn id="17" xr3:uid="{00000000-0010-0000-0000-000011000000}" name="INSTRUMENTO DE CONTRATAÇÃO" dataDxfId="23"/>
    <tableColumn id="18" xr3:uid="{00000000-0010-0000-0000-000012000000}" name="Nº" dataDxfId="22"/>
    <tableColumn id="19" xr3:uid="{00000000-0010-0000-0000-000013000000}" name="DATA ASSINATURA" dataDxfId="21"/>
    <tableColumn id="20" xr3:uid="{00000000-0010-0000-0000-000014000000}" name="DATA D.O.U." dataDxfId="20"/>
    <tableColumn id="21" xr3:uid="{00000000-0010-0000-0000-000015000000}" name="DATA INÍCIO DO CONTRATO" dataDxfId="19"/>
    <tableColumn id="22" xr3:uid="{00000000-0010-0000-0000-000016000000}" name="DATA TÉRMINO DO CONTRATO" dataDxfId="18"/>
    <tableColumn id="23" xr3:uid="{00000000-0010-0000-0000-000017000000}" name="FISCAL ADMINISTRATIVO" dataDxfId="17"/>
    <tableColumn id="24" xr3:uid="{00000000-0010-0000-0000-000018000000}" name="FISCAL TÉCNICO" dataDxfId="16"/>
    <tableColumn id="25" xr3:uid="{00000000-0010-0000-0000-000019000000}" name="GESTOR" dataDxfId="15"/>
    <tableColumn id="26" xr3:uid="{00000000-0010-0000-0000-00001A000000}" name="EMAIL DO GESTOR" dataDxfId="14"/>
    <tableColumn id="27" xr3:uid="{00000000-0010-0000-0000-00001B000000}" name="TIPO DE CONTRATO" dataDxfId="13"/>
    <tableColumn id="28" xr3:uid="{00000000-0010-0000-0000-00001C000000}" name="CONTRATO ORIGINAL (NÚMERO)" data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2" displayName="Tabela2" ref="B3:K4" totalsRowShown="0" headerRowDxfId="11" dataDxfId="10">
  <tableColumns count="10">
    <tableColumn id="1" xr3:uid="{00000000-0010-0000-0100-000001000000}" name="QUANTIDADE DE DISPENSAS (%)" dataDxfId="9">
      <calculatedColumnFormula>COUNT('Planilha de Controle'!M76:M97)/COUNT('Planilha de Controle'!M5:M97)</calculatedColumnFormula>
    </tableColumn>
    <tableColumn id="2" xr3:uid="{00000000-0010-0000-0100-000002000000}" name="% DO VALOR DAS DISPENSAS EM RELAÇÃO AO TOTAL" dataDxfId="8">
      <calculatedColumnFormula>SUM('Planilha de Controle'!M76:M97)/SUM('Planilha de Controle'!M5:M97)</calculatedColumnFormula>
    </tableColumn>
    <tableColumn id="3" xr3:uid="{00000000-0010-0000-0100-000003000000}" name="ECONOMIA APURADA (%)" dataDxfId="7">
      <calculatedColumnFormula>(4669230.04-3598181.5)/4669230.04</calculatedColumnFormula>
    </tableColumn>
    <tableColumn id="4" xr3:uid="{00000000-0010-0000-0100-000004000000}" name="ECONOMIA  APURADA (R$)" dataDxfId="6">
      <calculatedColumnFormula>4669230.04-3598181.5</calculatedColumnFormula>
    </tableColumn>
    <tableColumn id="5" xr3:uid="{00000000-0010-0000-0100-000005000000}" name="% DE CONCORRÊNCIAS" dataDxfId="5">
      <calculatedColumnFormula>('Planilha de Controle'!#REF!+'Planilha de Controle'!#REF!+'Planilha de Controle'!#REF!+'Planilha de Controle'!#REF!+'Planilha de Controle'!#REF!)/SUM('Planilha de Controle'!M5:M97)</calculatedColumnFormula>
    </tableColumn>
    <tableColumn id="6" xr3:uid="{00000000-0010-0000-0100-000006000000}" name="% DE ADESÃO À ATA" dataDxfId="4">
      <calculatedColumnFormula>SUM('Planilha de Controle'!M7:M56)/SUM('Planilha de Controle'!M5:M97)</calculatedColumnFormula>
    </tableColumn>
    <tableColumn id="7" xr3:uid="{00000000-0010-0000-0100-000007000000}" name="% DE INEXIGIBILIDADE" dataDxfId="3">
      <calculatedColumnFormula>SUM('Planilha de Controle'!#REF!)/SUM('Planilha de Controle'!M5:M97)</calculatedColumnFormula>
    </tableColumn>
    <tableColumn id="8" xr3:uid="{00000000-0010-0000-0100-000008000000}" name="% DE PROCESSOS CONCLUÍDOS" dataDxfId="2">
      <calculatedColumnFormula>46/76</calculatedColumnFormula>
    </tableColumn>
    <tableColumn id="9" xr3:uid="{00000000-0010-0000-0100-000009000000}" name="% DE PROCESSOS EM ANDAMENTO" dataDxfId="1">
      <calculatedColumnFormula>25/76</calculatedColumnFormula>
    </tableColumn>
    <tableColumn id="10" xr3:uid="{00000000-0010-0000-0100-00000A000000}" name="% DE PROCESSOS CANCELADOS" dataDxfId="0">
      <calculatedColumnFormula>5/76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03"/>
  <sheetViews>
    <sheetView tabSelected="1" view="pageBreakPreview" zoomScaleNormal="100" zoomScaleSheetLayoutView="100" workbookViewId="0">
      <selection activeCell="N53" sqref="N53"/>
    </sheetView>
  </sheetViews>
  <sheetFormatPr defaultRowHeight="15"/>
  <cols>
    <col min="1" max="1" width="1.140625" customWidth="1"/>
    <col min="2" max="2" width="19.85546875" style="5" customWidth="1"/>
    <col min="3" max="3" width="15" style="7" customWidth="1"/>
    <col min="4" max="4" width="10.5703125" style="7" customWidth="1"/>
    <col min="5" max="5" width="11.28515625" style="5" customWidth="1"/>
    <col min="6" max="6" width="21" style="5" customWidth="1"/>
    <col min="7" max="7" width="77.7109375" customWidth="1"/>
    <col min="8" max="8" width="12.28515625" style="5" customWidth="1"/>
    <col min="9" max="9" width="11.85546875" style="14" customWidth="1"/>
    <col min="10" max="10" width="12" style="5" customWidth="1"/>
    <col min="11" max="11" width="13.5703125" style="17" customWidth="1"/>
    <col min="12" max="12" width="14" style="14" bestFit="1" customWidth="1"/>
    <col min="13" max="13" width="13.85546875" style="26" customWidth="1"/>
    <col min="14" max="14" width="14.7109375" style="26" bestFit="1" customWidth="1"/>
    <col min="15" max="15" width="8.42578125" style="15" customWidth="1"/>
    <col min="16" max="16" width="13.5703125" style="15" customWidth="1"/>
    <col min="17" max="17" width="44.5703125" style="9" customWidth="1"/>
    <col min="18" max="18" width="14.85546875" style="11" customWidth="1"/>
    <col min="19" max="19" width="17.140625" style="5" customWidth="1"/>
    <col min="20" max="20" width="9.5703125" style="5" bestFit="1" customWidth="1"/>
    <col min="21" max="21" width="11.85546875" style="1" customWidth="1"/>
    <col min="22" max="22" width="12.85546875" style="17" customWidth="1"/>
    <col min="23" max="23" width="25.28515625" style="1" hidden="1" customWidth="1"/>
    <col min="24" max="24" width="27.85546875" style="1" hidden="1" customWidth="1"/>
    <col min="25" max="25" width="25.28515625" hidden="1" customWidth="1"/>
    <col min="26" max="26" width="23" hidden="1" customWidth="1"/>
    <col min="27" max="27" width="25.28515625" hidden="1" customWidth="1"/>
    <col min="28" max="28" width="26.140625" hidden="1" customWidth="1"/>
    <col min="29" max="29" width="19.140625" hidden="1" customWidth="1"/>
    <col min="30" max="30" width="29.140625" hidden="1" customWidth="1"/>
  </cols>
  <sheetData>
    <row r="1" spans="1:30" ht="36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4"/>
      <c r="X1" s="34"/>
      <c r="Y1" s="34"/>
      <c r="Z1" s="34"/>
      <c r="AA1" s="34"/>
      <c r="AB1" s="34"/>
      <c r="AC1" s="34"/>
      <c r="AD1" s="34"/>
    </row>
    <row r="2" spans="1:30" ht="3.75" customHeight="1">
      <c r="A2" s="2"/>
      <c r="B2" s="4"/>
      <c r="C2" s="6"/>
      <c r="D2" s="6"/>
      <c r="E2" s="4"/>
      <c r="F2" s="4"/>
      <c r="G2" s="2"/>
      <c r="H2" s="4"/>
      <c r="I2" s="12"/>
      <c r="J2" s="4"/>
      <c r="K2" s="16"/>
      <c r="L2" s="12"/>
      <c r="M2" s="25"/>
      <c r="N2" s="25"/>
      <c r="O2" s="13"/>
      <c r="P2" s="13"/>
      <c r="Q2" s="8"/>
      <c r="R2" s="10"/>
      <c r="S2" s="4"/>
      <c r="T2" s="4"/>
      <c r="U2" s="3"/>
      <c r="V2" s="16"/>
      <c r="W2" s="3"/>
      <c r="X2" s="3"/>
      <c r="Y2" s="2"/>
      <c r="Z2" s="2"/>
      <c r="AA2" s="2"/>
      <c r="AB2" s="2"/>
      <c r="AC2" s="2"/>
      <c r="AD2" s="2"/>
    </row>
    <row r="3" spans="1:30">
      <c r="B3" s="21"/>
      <c r="C3" s="22"/>
      <c r="D3" s="22"/>
      <c r="E3" s="21"/>
      <c r="F3" s="21"/>
      <c r="G3" s="23"/>
      <c r="H3" s="21"/>
    </row>
    <row r="4" spans="1:30" ht="33.75">
      <c r="B4" s="41" t="s">
        <v>1</v>
      </c>
      <c r="C4" s="42" t="s">
        <v>2</v>
      </c>
      <c r="D4" s="42" t="s">
        <v>3</v>
      </c>
      <c r="E4" s="43" t="s">
        <v>4</v>
      </c>
      <c r="F4" s="41" t="s">
        <v>5</v>
      </c>
      <c r="G4" s="43" t="s">
        <v>6</v>
      </c>
      <c r="H4" s="41" t="s">
        <v>7</v>
      </c>
      <c r="I4" s="41" t="s">
        <v>8</v>
      </c>
      <c r="J4" s="44" t="s">
        <v>9</v>
      </c>
      <c r="K4" s="44" t="s">
        <v>10</v>
      </c>
      <c r="L4" s="45" t="s">
        <v>11</v>
      </c>
      <c r="M4" s="45" t="s">
        <v>12</v>
      </c>
      <c r="N4" s="46" t="s">
        <v>13</v>
      </c>
      <c r="O4" s="46" t="s">
        <v>14</v>
      </c>
      <c r="P4" s="46" t="s">
        <v>15</v>
      </c>
      <c r="Q4" s="47" t="s">
        <v>16</v>
      </c>
      <c r="R4" s="48" t="s">
        <v>17</v>
      </c>
      <c r="S4" s="33" t="s">
        <v>18</v>
      </c>
      <c r="T4" s="29" t="s">
        <v>19</v>
      </c>
      <c r="U4" s="30" t="s">
        <v>20</v>
      </c>
      <c r="V4" s="31" t="s">
        <v>21</v>
      </c>
      <c r="W4" s="19" t="s">
        <v>22</v>
      </c>
      <c r="X4" s="19" t="s">
        <v>23</v>
      </c>
      <c r="Y4" s="18" t="s">
        <v>24</v>
      </c>
      <c r="Z4" s="18" t="s">
        <v>25</v>
      </c>
      <c r="AA4" s="18" t="s">
        <v>26</v>
      </c>
      <c r="AB4" s="19" t="s">
        <v>27</v>
      </c>
      <c r="AC4" s="20" t="s">
        <v>28</v>
      </c>
      <c r="AD4" s="20" t="s">
        <v>29</v>
      </c>
    </row>
    <row r="5" spans="1:30">
      <c r="B5" s="49" t="s">
        <v>30</v>
      </c>
      <c r="C5" s="49" t="s">
        <v>31</v>
      </c>
      <c r="D5" s="49" t="s">
        <v>32</v>
      </c>
      <c r="E5" s="49" t="s">
        <v>33</v>
      </c>
      <c r="F5" s="49" t="s">
        <v>34</v>
      </c>
      <c r="G5" s="50" t="s">
        <v>35</v>
      </c>
      <c r="H5" s="49" t="s">
        <v>36</v>
      </c>
      <c r="I5" s="51" t="s">
        <v>37</v>
      </c>
      <c r="J5" s="52" t="s">
        <v>38</v>
      </c>
      <c r="K5" s="53" t="s">
        <v>39</v>
      </c>
      <c r="L5" s="54" t="s">
        <v>40</v>
      </c>
      <c r="M5" s="55">
        <v>39000</v>
      </c>
      <c r="N5" s="55">
        <v>39000</v>
      </c>
      <c r="O5" s="56">
        <f t="shared" ref="O5:O6" si="0">IFERROR((M5-N5)/M5,)</f>
        <v>0</v>
      </c>
      <c r="P5" s="49" t="s">
        <v>41</v>
      </c>
      <c r="Q5" s="57" t="s">
        <v>42</v>
      </c>
      <c r="R5" s="49" t="s">
        <v>43</v>
      </c>
      <c r="S5" s="49" t="s">
        <v>44</v>
      </c>
      <c r="T5" s="49" t="s">
        <v>45</v>
      </c>
      <c r="U5" s="49" t="s">
        <v>41</v>
      </c>
      <c r="V5" s="49" t="s">
        <v>46</v>
      </c>
      <c r="W5" s="58"/>
      <c r="X5" s="58"/>
      <c r="Y5" s="59"/>
      <c r="Z5" s="59"/>
      <c r="AA5" s="59"/>
      <c r="AB5" s="60"/>
      <c r="AC5" s="61"/>
      <c r="AD5" s="61"/>
    </row>
    <row r="6" spans="1:30">
      <c r="B6" s="52" t="s">
        <v>47</v>
      </c>
      <c r="C6" s="49" t="s">
        <v>48</v>
      </c>
      <c r="D6" s="49" t="s">
        <v>49</v>
      </c>
      <c r="E6" s="49" t="s">
        <v>33</v>
      </c>
      <c r="F6" s="49" t="s">
        <v>34</v>
      </c>
      <c r="G6" s="50" t="s">
        <v>50</v>
      </c>
      <c r="H6" s="49" t="s">
        <v>51</v>
      </c>
      <c r="I6" s="51" t="s">
        <v>37</v>
      </c>
      <c r="J6" s="52" t="s">
        <v>38</v>
      </c>
      <c r="K6" s="53" t="s">
        <v>52</v>
      </c>
      <c r="L6" s="54" t="s">
        <v>40</v>
      </c>
      <c r="M6" s="55">
        <v>16980</v>
      </c>
      <c r="N6" s="55">
        <v>16980</v>
      </c>
      <c r="O6" s="56">
        <f t="shared" si="0"/>
        <v>0</v>
      </c>
      <c r="P6" s="62">
        <v>43026</v>
      </c>
      <c r="Q6" s="57" t="s">
        <v>53</v>
      </c>
      <c r="R6" s="63" t="s">
        <v>54</v>
      </c>
      <c r="S6" s="49" t="s">
        <v>55</v>
      </c>
      <c r="T6" s="52" t="s">
        <v>56</v>
      </c>
      <c r="U6" s="64">
        <v>43027</v>
      </c>
      <c r="V6" s="53">
        <v>43031</v>
      </c>
      <c r="W6" s="58"/>
      <c r="X6" s="58"/>
      <c r="Y6" s="59"/>
      <c r="Z6" s="59"/>
      <c r="AA6" s="59"/>
      <c r="AB6" s="60"/>
      <c r="AC6" s="61"/>
      <c r="AD6" s="61"/>
    </row>
    <row r="7" spans="1:30">
      <c r="B7" s="52" t="s">
        <v>57</v>
      </c>
      <c r="C7" s="49" t="s">
        <v>31</v>
      </c>
      <c r="D7" s="49" t="s">
        <v>58</v>
      </c>
      <c r="E7" s="52" t="s">
        <v>59</v>
      </c>
      <c r="F7" s="52" t="s">
        <v>60</v>
      </c>
      <c r="G7" s="57" t="s">
        <v>61</v>
      </c>
      <c r="H7" s="52" t="s">
        <v>62</v>
      </c>
      <c r="I7" s="51" t="s">
        <v>37</v>
      </c>
      <c r="J7" s="52" t="s">
        <v>38</v>
      </c>
      <c r="K7" s="53"/>
      <c r="L7" s="54" t="s">
        <v>63</v>
      </c>
      <c r="M7" s="55"/>
      <c r="N7" s="55"/>
      <c r="O7" s="56"/>
      <c r="P7" s="65"/>
      <c r="Q7" s="66"/>
      <c r="R7" s="63"/>
      <c r="S7" s="67"/>
      <c r="T7" s="49"/>
      <c r="U7" s="68"/>
      <c r="V7" s="49"/>
      <c r="W7" s="69"/>
      <c r="X7" s="69"/>
      <c r="Y7" s="70"/>
      <c r="Z7" s="71"/>
      <c r="AA7" s="71"/>
      <c r="AB7" s="71"/>
      <c r="AC7" s="71"/>
      <c r="AD7" s="71"/>
    </row>
    <row r="8" spans="1:30">
      <c r="B8" s="52" t="s">
        <v>64</v>
      </c>
      <c r="C8" s="49" t="s">
        <v>48</v>
      </c>
      <c r="D8" s="49" t="s">
        <v>65</v>
      </c>
      <c r="E8" s="52" t="s">
        <v>59</v>
      </c>
      <c r="F8" s="52" t="s">
        <v>60</v>
      </c>
      <c r="G8" s="57" t="s">
        <v>66</v>
      </c>
      <c r="H8" s="52" t="s">
        <v>67</v>
      </c>
      <c r="I8" s="51" t="s">
        <v>37</v>
      </c>
      <c r="J8" s="52" t="s">
        <v>38</v>
      </c>
      <c r="K8" s="53" t="s">
        <v>68</v>
      </c>
      <c r="L8" s="54" t="s">
        <v>63</v>
      </c>
      <c r="M8" s="55"/>
      <c r="N8" s="55"/>
      <c r="O8" s="56"/>
      <c r="P8" s="56"/>
      <c r="Q8" s="66"/>
      <c r="R8" s="63"/>
      <c r="S8" s="67"/>
      <c r="T8" s="49"/>
      <c r="U8" s="68"/>
      <c r="V8" s="49"/>
      <c r="W8" s="69"/>
      <c r="X8" s="69"/>
      <c r="Y8" s="70"/>
      <c r="Z8" s="71"/>
      <c r="AA8" s="71"/>
      <c r="AB8" s="71"/>
      <c r="AC8" s="71"/>
      <c r="AD8" s="71"/>
    </row>
    <row r="9" spans="1:30">
      <c r="B9" s="52" t="s">
        <v>69</v>
      </c>
      <c r="C9" s="49" t="s">
        <v>70</v>
      </c>
      <c r="D9" s="49" t="s">
        <v>71</v>
      </c>
      <c r="E9" s="52" t="s">
        <v>59</v>
      </c>
      <c r="F9" s="52" t="s">
        <v>60</v>
      </c>
      <c r="G9" s="57" t="s">
        <v>72</v>
      </c>
      <c r="H9" s="52" t="s">
        <v>73</v>
      </c>
      <c r="I9" s="51" t="s">
        <v>37</v>
      </c>
      <c r="J9" s="52" t="s">
        <v>38</v>
      </c>
      <c r="K9" s="53" t="s">
        <v>74</v>
      </c>
      <c r="L9" s="54" t="s">
        <v>40</v>
      </c>
      <c r="M9" s="55">
        <v>416246.48</v>
      </c>
      <c r="N9" s="55">
        <v>303869.71000000002</v>
      </c>
      <c r="O9" s="56">
        <f t="shared" ref="O9:O11" si="1">IFERROR((M9-N9)/M9,)</f>
        <v>0.26997650526678318</v>
      </c>
      <c r="P9" s="62">
        <v>43432</v>
      </c>
      <c r="Q9" s="66" t="s">
        <v>75</v>
      </c>
      <c r="R9" s="63" t="s">
        <v>76</v>
      </c>
      <c r="S9" s="67" t="s">
        <v>44</v>
      </c>
      <c r="T9" s="49" t="s">
        <v>77</v>
      </c>
      <c r="U9" s="68" t="s">
        <v>78</v>
      </c>
      <c r="V9" s="49" t="s">
        <v>79</v>
      </c>
      <c r="W9" s="69"/>
      <c r="X9" s="69"/>
      <c r="Y9" s="70"/>
      <c r="Z9" s="71"/>
      <c r="AA9" s="71"/>
      <c r="AB9" s="71"/>
      <c r="AC9" s="71"/>
      <c r="AD9" s="71"/>
    </row>
    <row r="10" spans="1:30">
      <c r="B10" s="52" t="s">
        <v>80</v>
      </c>
      <c r="C10" s="49" t="s">
        <v>81</v>
      </c>
      <c r="D10" s="49" t="s">
        <v>82</v>
      </c>
      <c r="E10" s="52" t="s">
        <v>59</v>
      </c>
      <c r="F10" s="52" t="s">
        <v>60</v>
      </c>
      <c r="G10" s="57" t="s">
        <v>83</v>
      </c>
      <c r="H10" s="52" t="s">
        <v>73</v>
      </c>
      <c r="I10" s="51" t="s">
        <v>37</v>
      </c>
      <c r="J10" s="52" t="s">
        <v>38</v>
      </c>
      <c r="K10" s="53" t="s">
        <v>84</v>
      </c>
      <c r="L10" s="54" t="s">
        <v>40</v>
      </c>
      <c r="M10" s="55">
        <v>192775</v>
      </c>
      <c r="N10" s="55">
        <v>96387.51</v>
      </c>
      <c r="O10" s="56">
        <f t="shared" si="1"/>
        <v>0.49999994812605369</v>
      </c>
      <c r="P10" s="62">
        <v>43417</v>
      </c>
      <c r="Q10" s="66" t="s">
        <v>85</v>
      </c>
      <c r="R10" s="63" t="s">
        <v>86</v>
      </c>
      <c r="S10" s="52" t="s">
        <v>44</v>
      </c>
      <c r="T10" s="49" t="s">
        <v>87</v>
      </c>
      <c r="U10" s="68" t="s">
        <v>88</v>
      </c>
      <c r="V10" s="49" t="s">
        <v>89</v>
      </c>
      <c r="W10" s="72"/>
      <c r="X10" s="72"/>
      <c r="Y10" s="71"/>
      <c r="Z10" s="71"/>
      <c r="AA10" s="71"/>
      <c r="AB10" s="71"/>
      <c r="AC10" s="71"/>
      <c r="AD10" s="71"/>
    </row>
    <row r="11" spans="1:30">
      <c r="B11" s="52" t="s">
        <v>90</v>
      </c>
      <c r="C11" s="49" t="s">
        <v>91</v>
      </c>
      <c r="D11" s="49" t="s">
        <v>82</v>
      </c>
      <c r="E11" s="52" t="s">
        <v>59</v>
      </c>
      <c r="F11" s="52" t="s">
        <v>60</v>
      </c>
      <c r="G11" s="57" t="s">
        <v>92</v>
      </c>
      <c r="H11" s="52" t="s">
        <v>73</v>
      </c>
      <c r="I11" s="51" t="s">
        <v>37</v>
      </c>
      <c r="J11" s="52" t="s">
        <v>38</v>
      </c>
      <c r="K11" s="53" t="s">
        <v>93</v>
      </c>
      <c r="L11" s="54" t="s">
        <v>40</v>
      </c>
      <c r="M11" s="55">
        <v>4083823.11</v>
      </c>
      <c r="N11" s="55">
        <v>3570620.11</v>
      </c>
      <c r="O11" s="56">
        <f t="shared" si="1"/>
        <v>0.12566729414487299</v>
      </c>
      <c r="P11" s="62">
        <v>44013</v>
      </c>
      <c r="Q11" s="66" t="s">
        <v>94</v>
      </c>
      <c r="R11" s="63">
        <v>5351320000100</v>
      </c>
      <c r="S11" s="67" t="s">
        <v>44</v>
      </c>
      <c r="T11" s="49" t="s">
        <v>95</v>
      </c>
      <c r="U11" s="68" t="s">
        <v>96</v>
      </c>
      <c r="V11" s="49" t="s">
        <v>97</v>
      </c>
      <c r="W11" s="69"/>
      <c r="X11" s="69"/>
      <c r="Y11" s="70"/>
      <c r="Z11" s="71"/>
      <c r="AA11" s="71"/>
      <c r="AB11" s="71"/>
      <c r="AC11" s="71"/>
      <c r="AD11" s="71"/>
    </row>
    <row r="12" spans="1:30">
      <c r="B12" s="52" t="s">
        <v>98</v>
      </c>
      <c r="C12" s="49" t="s">
        <v>99</v>
      </c>
      <c r="D12" s="49" t="s">
        <v>100</v>
      </c>
      <c r="E12" s="52" t="s">
        <v>59</v>
      </c>
      <c r="F12" s="52" t="s">
        <v>60</v>
      </c>
      <c r="G12" s="57" t="s">
        <v>101</v>
      </c>
      <c r="H12" s="52" t="s">
        <v>73</v>
      </c>
      <c r="I12" s="51" t="s">
        <v>37</v>
      </c>
      <c r="J12" s="52" t="s">
        <v>38</v>
      </c>
      <c r="K12" s="53" t="s">
        <v>102</v>
      </c>
      <c r="L12" s="54" t="s">
        <v>40</v>
      </c>
      <c r="M12" s="55">
        <v>81789.37</v>
      </c>
      <c r="N12" s="55">
        <v>81789.37</v>
      </c>
      <c r="O12" s="56">
        <f t="shared" ref="O12:O69" si="2">IFERROR((M12-N12)/M12,)</f>
        <v>0</v>
      </c>
      <c r="P12" s="62">
        <v>43563</v>
      </c>
      <c r="Q12" s="66" t="s">
        <v>103</v>
      </c>
      <c r="R12" s="63" t="s">
        <v>104</v>
      </c>
      <c r="S12" s="52" t="s">
        <v>44</v>
      </c>
      <c r="T12" s="49" t="s">
        <v>105</v>
      </c>
      <c r="U12" s="68" t="s">
        <v>106</v>
      </c>
      <c r="V12" s="49" t="s">
        <v>107</v>
      </c>
      <c r="W12" s="72"/>
      <c r="X12" s="72"/>
      <c r="Y12" s="71"/>
      <c r="Z12" s="71"/>
      <c r="AA12" s="71"/>
      <c r="AB12" s="71"/>
      <c r="AC12" s="71"/>
      <c r="AD12" s="71"/>
    </row>
    <row r="13" spans="1:30">
      <c r="B13" s="52" t="s">
        <v>108</v>
      </c>
      <c r="C13" s="49" t="s">
        <v>31</v>
      </c>
      <c r="D13" s="49" t="s">
        <v>109</v>
      </c>
      <c r="E13" s="52" t="s">
        <v>110</v>
      </c>
      <c r="F13" s="52" t="s">
        <v>111</v>
      </c>
      <c r="G13" s="57" t="s">
        <v>112</v>
      </c>
      <c r="H13" s="52" t="s">
        <v>113</v>
      </c>
      <c r="I13" s="51" t="s">
        <v>37</v>
      </c>
      <c r="J13" s="52" t="s">
        <v>38</v>
      </c>
      <c r="K13" s="53">
        <v>42752</v>
      </c>
      <c r="L13" s="54" t="s">
        <v>40</v>
      </c>
      <c r="M13" s="55">
        <v>237630.39</v>
      </c>
      <c r="N13" s="55">
        <v>237630.39</v>
      </c>
      <c r="O13" s="56">
        <f t="shared" si="2"/>
        <v>0</v>
      </c>
      <c r="P13" s="62">
        <v>42752</v>
      </c>
      <c r="Q13" s="57" t="s">
        <v>114</v>
      </c>
      <c r="R13" s="63" t="s">
        <v>115</v>
      </c>
      <c r="S13" s="67" t="s">
        <v>44</v>
      </c>
      <c r="T13" s="49" t="s">
        <v>116</v>
      </c>
      <c r="U13" s="64">
        <v>42754</v>
      </c>
      <c r="V13" s="53">
        <v>42759</v>
      </c>
      <c r="W13" s="69"/>
      <c r="X13" s="69"/>
      <c r="Y13" s="70"/>
      <c r="Z13" s="71"/>
      <c r="AA13" s="71"/>
      <c r="AB13" s="71"/>
      <c r="AC13" s="71"/>
      <c r="AD13" s="71"/>
    </row>
    <row r="14" spans="1:30">
      <c r="B14" s="52" t="s">
        <v>117</v>
      </c>
      <c r="C14" s="49" t="s">
        <v>48</v>
      </c>
      <c r="D14" s="49" t="s">
        <v>118</v>
      </c>
      <c r="E14" s="52" t="s">
        <v>110</v>
      </c>
      <c r="F14" s="52" t="s">
        <v>119</v>
      </c>
      <c r="G14" s="57" t="s">
        <v>120</v>
      </c>
      <c r="H14" s="52" t="s">
        <v>121</v>
      </c>
      <c r="I14" s="51" t="s">
        <v>122</v>
      </c>
      <c r="J14" s="52" t="s">
        <v>123</v>
      </c>
      <c r="K14" s="53">
        <v>42782</v>
      </c>
      <c r="L14" s="54" t="s">
        <v>40</v>
      </c>
      <c r="M14" s="55">
        <v>1855</v>
      </c>
      <c r="N14" s="55">
        <v>980</v>
      </c>
      <c r="O14" s="56">
        <f t="shared" si="2"/>
        <v>0.47169811320754718</v>
      </c>
      <c r="P14" s="62">
        <v>42783</v>
      </c>
      <c r="Q14" s="57" t="s">
        <v>124</v>
      </c>
      <c r="R14" s="63" t="s">
        <v>125</v>
      </c>
      <c r="S14" s="67" t="s">
        <v>55</v>
      </c>
      <c r="T14" s="49" t="s">
        <v>31</v>
      </c>
      <c r="U14" s="64">
        <v>42783</v>
      </c>
      <c r="V14" s="53">
        <v>42786</v>
      </c>
      <c r="W14" s="69"/>
      <c r="X14" s="69"/>
      <c r="Y14" s="70"/>
      <c r="Z14" s="71"/>
      <c r="AA14" s="71"/>
      <c r="AB14" s="71"/>
      <c r="AC14" s="71"/>
      <c r="AD14" s="71"/>
    </row>
    <row r="15" spans="1:30">
      <c r="B15" s="52" t="s">
        <v>126</v>
      </c>
      <c r="C15" s="49" t="s">
        <v>70</v>
      </c>
      <c r="D15" s="49" t="s">
        <v>127</v>
      </c>
      <c r="E15" s="52" t="s">
        <v>110</v>
      </c>
      <c r="F15" s="52" t="s">
        <v>119</v>
      </c>
      <c r="G15" s="57" t="s">
        <v>50</v>
      </c>
      <c r="H15" s="52" t="s">
        <v>128</v>
      </c>
      <c r="I15" s="51" t="s">
        <v>122</v>
      </c>
      <c r="J15" s="52" t="s">
        <v>123</v>
      </c>
      <c r="K15" s="53">
        <v>42803</v>
      </c>
      <c r="L15" s="54" t="s">
        <v>40</v>
      </c>
      <c r="M15" s="55">
        <v>980.9</v>
      </c>
      <c r="N15" s="55">
        <v>899.88</v>
      </c>
      <c r="O15" s="56">
        <f t="shared" si="2"/>
        <v>8.2597614435722277E-2</v>
      </c>
      <c r="P15" s="62">
        <v>42803</v>
      </c>
      <c r="Q15" s="57" t="s">
        <v>129</v>
      </c>
      <c r="R15" s="63" t="s">
        <v>130</v>
      </c>
      <c r="S15" s="67" t="s">
        <v>55</v>
      </c>
      <c r="T15" s="49" t="s">
        <v>81</v>
      </c>
      <c r="U15" s="64">
        <v>42803</v>
      </c>
      <c r="V15" s="53">
        <v>42804</v>
      </c>
      <c r="W15" s="69"/>
      <c r="X15" s="69"/>
      <c r="Y15" s="70"/>
      <c r="Z15" s="71"/>
      <c r="AA15" s="71"/>
      <c r="AB15" s="71"/>
      <c r="AC15" s="71"/>
      <c r="AD15" s="71"/>
    </row>
    <row r="16" spans="1:30" ht="15" customHeight="1">
      <c r="B16" s="52" t="s">
        <v>131</v>
      </c>
      <c r="C16" s="49" t="s">
        <v>81</v>
      </c>
      <c r="D16" s="49" t="s">
        <v>127</v>
      </c>
      <c r="E16" s="52" t="s">
        <v>110</v>
      </c>
      <c r="F16" s="52" t="s">
        <v>119</v>
      </c>
      <c r="G16" s="57" t="s">
        <v>132</v>
      </c>
      <c r="H16" s="52" t="s">
        <v>133</v>
      </c>
      <c r="I16" s="51" t="s">
        <v>122</v>
      </c>
      <c r="J16" s="52" t="s">
        <v>123</v>
      </c>
      <c r="K16" s="53">
        <v>42782</v>
      </c>
      <c r="L16" s="54" t="s">
        <v>40</v>
      </c>
      <c r="M16" s="55">
        <v>6717.26</v>
      </c>
      <c r="N16" s="55">
        <v>5547.96</v>
      </c>
      <c r="O16" s="56">
        <f t="shared" si="2"/>
        <v>0.1740739527724102</v>
      </c>
      <c r="P16" s="62">
        <v>42786</v>
      </c>
      <c r="Q16" s="57" t="s">
        <v>134</v>
      </c>
      <c r="R16" s="63" t="s">
        <v>135</v>
      </c>
      <c r="S16" s="67" t="s">
        <v>55</v>
      </c>
      <c r="T16" s="49" t="s">
        <v>48</v>
      </c>
      <c r="U16" s="64">
        <v>42783</v>
      </c>
      <c r="V16" s="53">
        <v>42793</v>
      </c>
      <c r="W16" s="69"/>
      <c r="X16" s="69"/>
      <c r="Y16" s="70"/>
      <c r="Z16" s="71"/>
      <c r="AA16" s="71"/>
      <c r="AB16" s="71"/>
      <c r="AC16" s="71"/>
      <c r="AD16" s="71"/>
    </row>
    <row r="17" spans="2:30" ht="15" customHeight="1">
      <c r="B17" s="52" t="s">
        <v>136</v>
      </c>
      <c r="C17" s="49" t="s">
        <v>91</v>
      </c>
      <c r="D17" s="49" t="s">
        <v>137</v>
      </c>
      <c r="E17" s="52" t="s">
        <v>110</v>
      </c>
      <c r="F17" s="52" t="s">
        <v>111</v>
      </c>
      <c r="G17" s="57" t="s">
        <v>138</v>
      </c>
      <c r="H17" s="52" t="s">
        <v>139</v>
      </c>
      <c r="I17" s="51" t="s">
        <v>37</v>
      </c>
      <c r="J17" s="52" t="s">
        <v>38</v>
      </c>
      <c r="K17" s="53" t="s">
        <v>140</v>
      </c>
      <c r="L17" s="54" t="s">
        <v>40</v>
      </c>
      <c r="M17" s="55">
        <v>720972.72</v>
      </c>
      <c r="N17" s="55">
        <v>720972.72</v>
      </c>
      <c r="O17" s="56">
        <f t="shared" si="2"/>
        <v>0</v>
      </c>
      <c r="P17" s="62">
        <v>42782</v>
      </c>
      <c r="Q17" s="57" t="s">
        <v>141</v>
      </c>
      <c r="R17" s="63" t="s">
        <v>142</v>
      </c>
      <c r="S17" s="67" t="s">
        <v>44</v>
      </c>
      <c r="T17" s="52" t="s">
        <v>143</v>
      </c>
      <c r="U17" s="64">
        <v>42790</v>
      </c>
      <c r="V17" s="53">
        <v>42814</v>
      </c>
      <c r="W17" s="69"/>
      <c r="X17" s="69"/>
      <c r="Y17" s="70"/>
      <c r="Z17" s="71"/>
      <c r="AA17" s="71"/>
      <c r="AB17" s="71"/>
      <c r="AC17" s="71"/>
      <c r="AD17" s="71"/>
    </row>
    <row r="18" spans="2:30">
      <c r="B18" s="52" t="s">
        <v>144</v>
      </c>
      <c r="C18" s="49" t="s">
        <v>99</v>
      </c>
      <c r="D18" s="49" t="s">
        <v>145</v>
      </c>
      <c r="E18" s="52" t="s">
        <v>110</v>
      </c>
      <c r="F18" s="52" t="s">
        <v>119</v>
      </c>
      <c r="G18" s="57" t="s">
        <v>146</v>
      </c>
      <c r="H18" s="52" t="s">
        <v>51</v>
      </c>
      <c r="I18" s="51" t="s">
        <v>122</v>
      </c>
      <c r="J18" s="52" t="s">
        <v>123</v>
      </c>
      <c r="K18" s="53">
        <v>42798</v>
      </c>
      <c r="L18" s="54" t="s">
        <v>40</v>
      </c>
      <c r="M18" s="55">
        <v>12573.92</v>
      </c>
      <c r="N18" s="55">
        <v>9447.6</v>
      </c>
      <c r="O18" s="56">
        <f t="shared" si="2"/>
        <v>0.24863527046458064</v>
      </c>
      <c r="P18" s="62">
        <v>42798</v>
      </c>
      <c r="Q18" s="57" t="s">
        <v>147</v>
      </c>
      <c r="R18" s="63">
        <v>331788000119</v>
      </c>
      <c r="S18" s="67" t="s">
        <v>44</v>
      </c>
      <c r="T18" s="52" t="s">
        <v>148</v>
      </c>
      <c r="U18" s="64">
        <v>42884</v>
      </c>
      <c r="V18" s="53">
        <v>42886</v>
      </c>
      <c r="W18" s="69"/>
      <c r="X18" s="69"/>
      <c r="Y18" s="70"/>
      <c r="Z18" s="71"/>
      <c r="AA18" s="71"/>
      <c r="AB18" s="71"/>
      <c r="AC18" s="71"/>
      <c r="AD18" s="71"/>
    </row>
    <row r="19" spans="2:30" ht="15" customHeight="1">
      <c r="B19" s="52" t="s">
        <v>149</v>
      </c>
      <c r="C19" s="49" t="s">
        <v>150</v>
      </c>
      <c r="D19" s="49" t="s">
        <v>145</v>
      </c>
      <c r="E19" s="52" t="s">
        <v>110</v>
      </c>
      <c r="F19" s="52" t="s">
        <v>119</v>
      </c>
      <c r="G19" s="57" t="s">
        <v>151</v>
      </c>
      <c r="H19" s="52" t="s">
        <v>36</v>
      </c>
      <c r="I19" s="51" t="s">
        <v>122</v>
      </c>
      <c r="J19" s="52" t="s">
        <v>123</v>
      </c>
      <c r="K19" s="53"/>
      <c r="L19" s="54" t="s">
        <v>63</v>
      </c>
      <c r="M19" s="55"/>
      <c r="N19" s="55"/>
      <c r="O19" s="56"/>
      <c r="P19" s="56"/>
      <c r="Q19" s="57"/>
      <c r="R19" s="63"/>
      <c r="S19" s="67"/>
      <c r="T19" s="52"/>
      <c r="U19" s="64"/>
      <c r="V19" s="53"/>
      <c r="W19" s="69"/>
      <c r="X19" s="69"/>
      <c r="Y19" s="70"/>
      <c r="Z19" s="71"/>
      <c r="AA19" s="71"/>
      <c r="AB19" s="71"/>
      <c r="AC19" s="71"/>
      <c r="AD19" s="71"/>
    </row>
    <row r="20" spans="2:30">
      <c r="B20" s="52" t="s">
        <v>152</v>
      </c>
      <c r="C20" s="49" t="s">
        <v>153</v>
      </c>
      <c r="D20" s="49" t="s">
        <v>154</v>
      </c>
      <c r="E20" s="52" t="s">
        <v>110</v>
      </c>
      <c r="F20" s="52" t="s">
        <v>119</v>
      </c>
      <c r="G20" s="73" t="s">
        <v>155</v>
      </c>
      <c r="H20" s="52" t="s">
        <v>121</v>
      </c>
      <c r="I20" s="51" t="s">
        <v>122</v>
      </c>
      <c r="J20" s="52" t="s">
        <v>123</v>
      </c>
      <c r="K20" s="53">
        <v>42845</v>
      </c>
      <c r="L20" s="54" t="s">
        <v>40</v>
      </c>
      <c r="M20" s="55">
        <v>2080</v>
      </c>
      <c r="N20" s="55">
        <v>1130</v>
      </c>
      <c r="O20" s="56">
        <f t="shared" si="2"/>
        <v>0.45673076923076922</v>
      </c>
      <c r="P20" s="62">
        <v>42845</v>
      </c>
      <c r="Q20" s="57" t="s">
        <v>156</v>
      </c>
      <c r="R20" s="63" t="s">
        <v>157</v>
      </c>
      <c r="S20" s="67" t="s">
        <v>55</v>
      </c>
      <c r="T20" s="49" t="s">
        <v>150</v>
      </c>
      <c r="U20" s="64">
        <v>42898</v>
      </c>
      <c r="V20" s="53">
        <v>42899</v>
      </c>
      <c r="W20" s="69"/>
      <c r="X20" s="69"/>
      <c r="Y20" s="70"/>
      <c r="Z20" s="71"/>
      <c r="AA20" s="71"/>
      <c r="AB20" s="71"/>
      <c r="AC20" s="71"/>
      <c r="AD20" s="71"/>
    </row>
    <row r="21" spans="2:30">
      <c r="B21" s="52" t="s">
        <v>158</v>
      </c>
      <c r="C21" s="49" t="s">
        <v>159</v>
      </c>
      <c r="D21" s="49" t="s">
        <v>160</v>
      </c>
      <c r="E21" s="52" t="s">
        <v>110</v>
      </c>
      <c r="F21" s="52" t="s">
        <v>161</v>
      </c>
      <c r="G21" s="73" t="s">
        <v>162</v>
      </c>
      <c r="H21" s="52" t="s">
        <v>113</v>
      </c>
      <c r="I21" s="51" t="s">
        <v>37</v>
      </c>
      <c r="J21" s="52" t="s">
        <v>123</v>
      </c>
      <c r="K21" s="53">
        <v>42937</v>
      </c>
      <c r="L21" s="54" t="s">
        <v>40</v>
      </c>
      <c r="M21" s="55">
        <v>28500</v>
      </c>
      <c r="N21" s="55">
        <v>28500</v>
      </c>
      <c r="O21" s="56">
        <f t="shared" si="2"/>
        <v>0</v>
      </c>
      <c r="P21" s="62">
        <v>42937</v>
      </c>
      <c r="Q21" s="66" t="s">
        <v>114</v>
      </c>
      <c r="R21" s="63">
        <v>72164593000132</v>
      </c>
      <c r="S21" s="67" t="s">
        <v>44</v>
      </c>
      <c r="T21" s="52" t="s">
        <v>163</v>
      </c>
      <c r="U21" s="64">
        <v>42956</v>
      </c>
      <c r="V21" s="53">
        <v>42961</v>
      </c>
      <c r="W21" s="69"/>
      <c r="X21" s="69"/>
      <c r="Y21" s="70"/>
      <c r="Z21" s="71"/>
      <c r="AA21" s="71"/>
      <c r="AB21" s="71"/>
      <c r="AC21" s="71"/>
      <c r="AD21" s="71"/>
    </row>
    <row r="22" spans="2:30">
      <c r="B22" s="52" t="s">
        <v>164</v>
      </c>
      <c r="C22" s="49" t="s">
        <v>116</v>
      </c>
      <c r="D22" s="49" t="s">
        <v>165</v>
      </c>
      <c r="E22" s="52" t="s">
        <v>110</v>
      </c>
      <c r="F22" s="52" t="s">
        <v>119</v>
      </c>
      <c r="G22" s="73" t="s">
        <v>166</v>
      </c>
      <c r="H22" s="52" t="s">
        <v>36</v>
      </c>
      <c r="I22" s="51" t="s">
        <v>122</v>
      </c>
      <c r="J22" s="52" t="s">
        <v>123</v>
      </c>
      <c r="K22" s="53">
        <v>42929</v>
      </c>
      <c r="L22" s="54" t="s">
        <v>40</v>
      </c>
      <c r="M22" s="55">
        <v>1469.7</v>
      </c>
      <c r="N22" s="55">
        <v>1032</v>
      </c>
      <c r="O22" s="56">
        <f t="shared" si="2"/>
        <v>0.29781588079199839</v>
      </c>
      <c r="P22" s="62">
        <v>42929</v>
      </c>
      <c r="Q22" s="66" t="s">
        <v>167</v>
      </c>
      <c r="R22" s="63">
        <v>15435299000184</v>
      </c>
      <c r="S22" s="67" t="s">
        <v>55</v>
      </c>
      <c r="T22" s="52" t="s">
        <v>153</v>
      </c>
      <c r="U22" s="64">
        <v>42933</v>
      </c>
      <c r="V22" s="53">
        <v>42935</v>
      </c>
      <c r="W22" s="69"/>
      <c r="X22" s="69"/>
      <c r="Y22" s="70"/>
      <c r="Z22" s="71"/>
      <c r="AA22" s="71"/>
      <c r="AB22" s="71"/>
      <c r="AC22" s="71"/>
      <c r="AD22" s="71"/>
    </row>
    <row r="23" spans="2:30">
      <c r="B23" s="52" t="s">
        <v>168</v>
      </c>
      <c r="C23" s="49" t="s">
        <v>169</v>
      </c>
      <c r="D23" s="49" t="s">
        <v>170</v>
      </c>
      <c r="E23" s="52" t="s">
        <v>110</v>
      </c>
      <c r="F23" s="52" t="s">
        <v>171</v>
      </c>
      <c r="G23" s="73" t="s">
        <v>172</v>
      </c>
      <c r="H23" s="52" t="s">
        <v>173</v>
      </c>
      <c r="I23" s="51" t="s">
        <v>174</v>
      </c>
      <c r="J23" s="52" t="s">
        <v>123</v>
      </c>
      <c r="K23" s="53" t="s">
        <v>175</v>
      </c>
      <c r="L23" s="54" t="s">
        <v>40</v>
      </c>
      <c r="M23" s="55">
        <v>341268.47999999998</v>
      </c>
      <c r="N23" s="55">
        <v>341268.47999999998</v>
      </c>
      <c r="O23" s="56">
        <f t="shared" si="2"/>
        <v>0</v>
      </c>
      <c r="P23" s="62">
        <v>42914</v>
      </c>
      <c r="Q23" s="66" t="s">
        <v>176</v>
      </c>
      <c r="R23" s="63">
        <v>33661745000150</v>
      </c>
      <c r="S23" s="67" t="s">
        <v>44</v>
      </c>
      <c r="T23" s="52" t="s">
        <v>177</v>
      </c>
      <c r="U23" s="64">
        <v>42919</v>
      </c>
      <c r="V23" s="53">
        <v>42933</v>
      </c>
      <c r="W23" s="69"/>
      <c r="X23" s="69"/>
      <c r="Y23" s="70"/>
      <c r="Z23" s="71"/>
      <c r="AA23" s="71"/>
      <c r="AB23" s="71"/>
      <c r="AC23" s="71"/>
      <c r="AD23" s="71"/>
    </row>
    <row r="24" spans="2:30">
      <c r="B24" s="52" t="s">
        <v>178</v>
      </c>
      <c r="C24" s="49" t="s">
        <v>179</v>
      </c>
      <c r="D24" s="49" t="s">
        <v>180</v>
      </c>
      <c r="E24" s="52" t="s">
        <v>110</v>
      </c>
      <c r="F24" s="52" t="s">
        <v>119</v>
      </c>
      <c r="G24" s="73" t="s">
        <v>181</v>
      </c>
      <c r="H24" s="52" t="s">
        <v>182</v>
      </c>
      <c r="I24" s="51" t="s">
        <v>37</v>
      </c>
      <c r="J24" s="52" t="s">
        <v>123</v>
      </c>
      <c r="K24" s="53">
        <v>42915</v>
      </c>
      <c r="L24" s="54" t="s">
        <v>40</v>
      </c>
      <c r="M24" s="55">
        <v>13994.17</v>
      </c>
      <c r="N24" s="55">
        <v>13994.17</v>
      </c>
      <c r="O24" s="56">
        <f t="shared" si="2"/>
        <v>0</v>
      </c>
      <c r="P24" s="62">
        <v>42961</v>
      </c>
      <c r="Q24" s="66" t="s">
        <v>183</v>
      </c>
      <c r="R24" s="63">
        <v>43819978000192</v>
      </c>
      <c r="S24" s="67" t="s">
        <v>44</v>
      </c>
      <c r="T24" s="52" t="s">
        <v>184</v>
      </c>
      <c r="U24" s="64">
        <v>42956</v>
      </c>
      <c r="V24" s="53">
        <v>42961</v>
      </c>
      <c r="W24" s="69"/>
      <c r="X24" s="69"/>
      <c r="Y24" s="70"/>
      <c r="Z24" s="71"/>
      <c r="AA24" s="71"/>
      <c r="AB24" s="71"/>
      <c r="AC24" s="71"/>
      <c r="AD24" s="71"/>
    </row>
    <row r="25" spans="2:30">
      <c r="B25" s="52" t="s">
        <v>185</v>
      </c>
      <c r="C25" s="49" t="s">
        <v>186</v>
      </c>
      <c r="D25" s="49" t="s">
        <v>187</v>
      </c>
      <c r="E25" s="52" t="s">
        <v>110</v>
      </c>
      <c r="F25" s="52" t="s">
        <v>119</v>
      </c>
      <c r="G25" s="57" t="s">
        <v>188</v>
      </c>
      <c r="H25" s="52" t="s">
        <v>51</v>
      </c>
      <c r="I25" s="51" t="s">
        <v>122</v>
      </c>
      <c r="J25" s="52" t="s">
        <v>123</v>
      </c>
      <c r="K25" s="53">
        <v>42961</v>
      </c>
      <c r="L25" s="54" t="s">
        <v>40</v>
      </c>
      <c r="M25" s="55">
        <v>2518</v>
      </c>
      <c r="N25" s="55">
        <v>1162.8</v>
      </c>
      <c r="O25" s="56">
        <f>IFERROR((M25-N25)/M25,)</f>
        <v>0.53820492454328839</v>
      </c>
      <c r="P25" s="62">
        <v>42963</v>
      </c>
      <c r="Q25" s="57" t="s">
        <v>189</v>
      </c>
      <c r="R25" s="63" t="s">
        <v>190</v>
      </c>
      <c r="S25" s="67" t="s">
        <v>55</v>
      </c>
      <c r="T25" s="52" t="s">
        <v>186</v>
      </c>
      <c r="U25" s="64">
        <v>42962</v>
      </c>
      <c r="V25" s="53">
        <v>42963</v>
      </c>
      <c r="W25" s="69"/>
      <c r="X25" s="69"/>
      <c r="Y25" s="70"/>
      <c r="Z25" s="71"/>
      <c r="AA25" s="71"/>
      <c r="AB25" s="71"/>
      <c r="AC25" s="71"/>
      <c r="AD25" s="71"/>
    </row>
    <row r="26" spans="2:30">
      <c r="B26" s="52" t="s">
        <v>191</v>
      </c>
      <c r="C26" s="49" t="s">
        <v>192</v>
      </c>
      <c r="D26" s="49" t="s">
        <v>193</v>
      </c>
      <c r="E26" s="52" t="s">
        <v>110</v>
      </c>
      <c r="F26" s="52" t="s">
        <v>111</v>
      </c>
      <c r="G26" s="57" t="s">
        <v>194</v>
      </c>
      <c r="H26" s="52" t="s">
        <v>51</v>
      </c>
      <c r="I26" s="51" t="s">
        <v>174</v>
      </c>
      <c r="J26" s="52" t="s">
        <v>38</v>
      </c>
      <c r="K26" s="53" t="s">
        <v>195</v>
      </c>
      <c r="L26" s="54" t="s">
        <v>40</v>
      </c>
      <c r="M26" s="55">
        <v>624225.31999999995</v>
      </c>
      <c r="N26" s="55">
        <v>624225.31999999995</v>
      </c>
      <c r="O26" s="56">
        <f t="shared" si="2"/>
        <v>0</v>
      </c>
      <c r="P26" s="62">
        <v>42997</v>
      </c>
      <c r="Q26" s="57" t="s">
        <v>196</v>
      </c>
      <c r="R26" s="63" t="s">
        <v>197</v>
      </c>
      <c r="S26" s="67" t="s">
        <v>44</v>
      </c>
      <c r="T26" s="52" t="s">
        <v>198</v>
      </c>
      <c r="U26" s="64">
        <v>42997</v>
      </c>
      <c r="V26" s="53">
        <v>43000</v>
      </c>
      <c r="W26" s="69"/>
      <c r="X26" s="69"/>
      <c r="Y26" s="70"/>
      <c r="Z26" s="71"/>
      <c r="AA26" s="71"/>
      <c r="AB26" s="71"/>
      <c r="AC26" s="71"/>
      <c r="AD26" s="71"/>
    </row>
    <row r="27" spans="2:30">
      <c r="B27" s="52" t="s">
        <v>199</v>
      </c>
      <c r="C27" s="49" t="s">
        <v>200</v>
      </c>
      <c r="D27" s="49" t="s">
        <v>201</v>
      </c>
      <c r="E27" s="52" t="s">
        <v>110</v>
      </c>
      <c r="F27" s="52" t="s">
        <v>119</v>
      </c>
      <c r="G27" s="57" t="s">
        <v>202</v>
      </c>
      <c r="H27" s="52" t="s">
        <v>139</v>
      </c>
      <c r="I27" s="51" t="s">
        <v>174</v>
      </c>
      <c r="J27" s="52" t="s">
        <v>123</v>
      </c>
      <c r="K27" s="53">
        <v>42978</v>
      </c>
      <c r="L27" s="54" t="s">
        <v>40</v>
      </c>
      <c r="M27" s="55">
        <v>540</v>
      </c>
      <c r="N27" s="55">
        <v>540</v>
      </c>
      <c r="O27" s="56">
        <f t="shared" si="2"/>
        <v>0</v>
      </c>
      <c r="P27" s="62">
        <v>42979</v>
      </c>
      <c r="Q27" s="57" t="s">
        <v>203</v>
      </c>
      <c r="R27" s="63">
        <v>9400465000104</v>
      </c>
      <c r="S27" s="67" t="s">
        <v>55</v>
      </c>
      <c r="T27" s="49" t="s">
        <v>192</v>
      </c>
      <c r="U27" s="64">
        <v>42979</v>
      </c>
      <c r="V27" s="53">
        <v>42982</v>
      </c>
      <c r="W27" s="69"/>
      <c r="X27" s="69"/>
      <c r="Y27" s="70"/>
      <c r="Z27" s="71"/>
      <c r="AA27" s="71"/>
      <c r="AB27" s="71"/>
      <c r="AC27" s="71"/>
      <c r="AD27" s="71"/>
    </row>
    <row r="28" spans="2:30">
      <c r="B28" s="52" t="s">
        <v>204</v>
      </c>
      <c r="C28" s="49" t="s">
        <v>205</v>
      </c>
      <c r="D28" s="49" t="s">
        <v>206</v>
      </c>
      <c r="E28" s="52" t="s">
        <v>110</v>
      </c>
      <c r="F28" s="52" t="s">
        <v>119</v>
      </c>
      <c r="G28" s="57" t="s">
        <v>207</v>
      </c>
      <c r="H28" s="52" t="s">
        <v>182</v>
      </c>
      <c r="I28" s="51" t="s">
        <v>174</v>
      </c>
      <c r="J28" s="52" t="s">
        <v>123</v>
      </c>
      <c r="K28" s="53">
        <v>43005</v>
      </c>
      <c r="L28" s="54" t="s">
        <v>40</v>
      </c>
      <c r="M28" s="55">
        <v>4560</v>
      </c>
      <c r="N28" s="55">
        <v>4560</v>
      </c>
      <c r="O28" s="56">
        <f t="shared" si="2"/>
        <v>0</v>
      </c>
      <c r="P28" s="62">
        <v>43005</v>
      </c>
      <c r="Q28" s="57" t="s">
        <v>208</v>
      </c>
      <c r="R28" s="63">
        <v>7797967000195</v>
      </c>
      <c r="S28" s="67" t="s">
        <v>44</v>
      </c>
      <c r="T28" s="52" t="s">
        <v>209</v>
      </c>
      <c r="U28" s="64">
        <v>43046</v>
      </c>
      <c r="V28" s="53">
        <v>43048</v>
      </c>
      <c r="W28" s="69"/>
      <c r="X28" s="69"/>
      <c r="Y28" s="70"/>
      <c r="Z28" s="71"/>
      <c r="AA28" s="71"/>
      <c r="AB28" s="71"/>
      <c r="AC28" s="71"/>
      <c r="AD28" s="71"/>
    </row>
    <row r="29" spans="2:30">
      <c r="B29" s="52" t="s">
        <v>210</v>
      </c>
      <c r="C29" s="49" t="s">
        <v>56</v>
      </c>
      <c r="D29" s="49" t="s">
        <v>211</v>
      </c>
      <c r="E29" s="52" t="s">
        <v>110</v>
      </c>
      <c r="F29" s="52" t="s">
        <v>119</v>
      </c>
      <c r="G29" s="57" t="s">
        <v>212</v>
      </c>
      <c r="H29" s="52" t="s">
        <v>36</v>
      </c>
      <c r="I29" s="51" t="s">
        <v>122</v>
      </c>
      <c r="J29" s="52" t="s">
        <v>123</v>
      </c>
      <c r="K29" s="53">
        <v>43010</v>
      </c>
      <c r="L29" s="54" t="s">
        <v>40</v>
      </c>
      <c r="M29" s="55">
        <v>2189</v>
      </c>
      <c r="N29" s="55">
        <v>2187.54</v>
      </c>
      <c r="O29" s="56">
        <f>IFERROR((M29-N29)/M29,)</f>
        <v>6.6697121973505549E-4</v>
      </c>
      <c r="P29" s="62">
        <v>43011</v>
      </c>
      <c r="Q29" s="57" t="s">
        <v>213</v>
      </c>
      <c r="R29" s="63" t="s">
        <v>214</v>
      </c>
      <c r="S29" s="52" t="s">
        <v>55</v>
      </c>
      <c r="T29" s="52" t="s">
        <v>205</v>
      </c>
      <c r="U29" s="64">
        <v>43010</v>
      </c>
      <c r="V29" s="53">
        <v>43011</v>
      </c>
      <c r="W29" s="72"/>
      <c r="X29" s="72"/>
      <c r="Y29" s="71"/>
      <c r="Z29" s="71"/>
      <c r="AA29" s="71"/>
      <c r="AB29" s="71"/>
      <c r="AC29" s="71"/>
      <c r="AD29" s="71"/>
    </row>
    <row r="30" spans="2:30">
      <c r="B30" s="52" t="s">
        <v>215</v>
      </c>
      <c r="C30" s="49" t="s">
        <v>216</v>
      </c>
      <c r="D30" s="49" t="s">
        <v>217</v>
      </c>
      <c r="E30" s="52" t="s">
        <v>110</v>
      </c>
      <c r="F30" s="52" t="s">
        <v>111</v>
      </c>
      <c r="G30" s="57" t="s">
        <v>138</v>
      </c>
      <c r="H30" s="52" t="s">
        <v>139</v>
      </c>
      <c r="I30" s="51" t="s">
        <v>37</v>
      </c>
      <c r="J30" s="52" t="s">
        <v>38</v>
      </c>
      <c r="K30" s="53" t="s">
        <v>218</v>
      </c>
      <c r="L30" s="54" t="s">
        <v>40</v>
      </c>
      <c r="M30" s="55">
        <v>749406.24</v>
      </c>
      <c r="N30" s="55">
        <v>749406.24</v>
      </c>
      <c r="O30" s="56">
        <f>IFERROR((M30-N30)/M30,)</f>
        <v>0</v>
      </c>
      <c r="P30" s="62">
        <v>42970</v>
      </c>
      <c r="Q30" s="57" t="s">
        <v>141</v>
      </c>
      <c r="R30" s="63" t="s">
        <v>142</v>
      </c>
      <c r="S30" s="67" t="s">
        <v>44</v>
      </c>
      <c r="T30" s="52" t="s">
        <v>219</v>
      </c>
      <c r="U30" s="64">
        <v>42970</v>
      </c>
      <c r="V30" s="53">
        <v>43140</v>
      </c>
      <c r="W30" s="72"/>
      <c r="X30" s="72"/>
      <c r="Y30" s="71"/>
      <c r="Z30" s="71"/>
      <c r="AA30" s="71"/>
      <c r="AB30" s="71"/>
      <c r="AC30" s="71"/>
      <c r="AD30" s="71"/>
    </row>
    <row r="31" spans="2:30">
      <c r="B31" s="52" t="s">
        <v>220</v>
      </c>
      <c r="C31" s="49" t="s">
        <v>221</v>
      </c>
      <c r="D31" s="49" t="s">
        <v>222</v>
      </c>
      <c r="E31" s="52" t="s">
        <v>110</v>
      </c>
      <c r="F31" s="52" t="s">
        <v>119</v>
      </c>
      <c r="G31" s="57" t="s">
        <v>223</v>
      </c>
      <c r="H31" s="52" t="s">
        <v>121</v>
      </c>
      <c r="I31" s="51" t="s">
        <v>122</v>
      </c>
      <c r="J31" s="52" t="s">
        <v>123</v>
      </c>
      <c r="K31" s="53">
        <v>43027</v>
      </c>
      <c r="L31" s="54" t="s">
        <v>40</v>
      </c>
      <c r="M31" s="55">
        <v>3300</v>
      </c>
      <c r="N31" s="55">
        <v>2780</v>
      </c>
      <c r="O31" s="56">
        <f>IFERROR((M31-N31)/M31,)</f>
        <v>0.15757575757575756</v>
      </c>
      <c r="P31" s="62">
        <v>43027</v>
      </c>
      <c r="Q31" s="57" t="s">
        <v>224</v>
      </c>
      <c r="R31" s="63">
        <v>7807253000110</v>
      </c>
      <c r="S31" s="52" t="s">
        <v>55</v>
      </c>
      <c r="T31" s="52" t="s">
        <v>216</v>
      </c>
      <c r="U31" s="64">
        <v>43027</v>
      </c>
      <c r="V31" s="53">
        <v>43031</v>
      </c>
      <c r="W31" s="72"/>
      <c r="X31" s="72"/>
      <c r="Y31" s="71"/>
      <c r="Z31" s="71"/>
      <c r="AA31" s="71"/>
      <c r="AB31" s="71"/>
      <c r="AC31" s="71"/>
      <c r="AD31" s="71"/>
    </row>
    <row r="32" spans="2:30">
      <c r="B32" s="52" t="s">
        <v>225</v>
      </c>
      <c r="C32" s="49" t="s">
        <v>143</v>
      </c>
      <c r="D32" s="49" t="s">
        <v>226</v>
      </c>
      <c r="E32" s="52" t="s">
        <v>110</v>
      </c>
      <c r="F32" s="52" t="s">
        <v>119</v>
      </c>
      <c r="G32" s="35" t="s">
        <v>227</v>
      </c>
      <c r="H32" s="52" t="s">
        <v>228</v>
      </c>
      <c r="I32" s="51" t="s">
        <v>174</v>
      </c>
      <c r="J32" s="52" t="s">
        <v>123</v>
      </c>
      <c r="K32" s="53"/>
      <c r="L32" s="54" t="s">
        <v>63</v>
      </c>
      <c r="M32" s="55"/>
      <c r="N32" s="55"/>
      <c r="O32" s="56"/>
      <c r="P32" s="56"/>
      <c r="Q32" s="57"/>
      <c r="R32" s="63"/>
      <c r="S32" s="52"/>
      <c r="T32" s="52"/>
      <c r="U32" s="64"/>
      <c r="V32" s="53"/>
      <c r="W32" s="72"/>
      <c r="X32" s="72"/>
      <c r="Y32" s="71"/>
      <c r="Z32" s="71"/>
      <c r="AA32" s="71"/>
      <c r="AB32" s="71"/>
      <c r="AC32" s="71"/>
      <c r="AD32" s="71"/>
    </row>
    <row r="33" spans="1:30">
      <c r="B33" s="52" t="s">
        <v>229</v>
      </c>
      <c r="C33" s="49" t="s">
        <v>230</v>
      </c>
      <c r="D33" s="49" t="s">
        <v>231</v>
      </c>
      <c r="E33" s="52" t="s">
        <v>110</v>
      </c>
      <c r="F33" s="52" t="s">
        <v>119</v>
      </c>
      <c r="G33" s="74" t="s">
        <v>232</v>
      </c>
      <c r="H33" s="52" t="s">
        <v>51</v>
      </c>
      <c r="I33" s="51" t="s">
        <v>174</v>
      </c>
      <c r="J33" s="52" t="s">
        <v>123</v>
      </c>
      <c r="K33" s="53">
        <v>43159</v>
      </c>
      <c r="L33" s="54" t="s">
        <v>40</v>
      </c>
      <c r="M33" s="55">
        <v>5653.33</v>
      </c>
      <c r="N33" s="55">
        <v>4200</v>
      </c>
      <c r="O33" s="56">
        <f>IFERROR((M33-N33)/M33,)</f>
        <v>0.2570750336527321</v>
      </c>
      <c r="P33" s="62">
        <v>43159</v>
      </c>
      <c r="Q33" s="57" t="s">
        <v>233</v>
      </c>
      <c r="R33" s="63">
        <v>3299417000195</v>
      </c>
      <c r="S33" s="52" t="s">
        <v>55</v>
      </c>
      <c r="T33" s="52" t="s">
        <v>234</v>
      </c>
      <c r="U33" s="64">
        <v>43160</v>
      </c>
      <c r="V33" s="53">
        <v>43161</v>
      </c>
      <c r="W33" s="72"/>
      <c r="X33" s="72"/>
      <c r="Y33" s="71"/>
      <c r="Z33" s="71"/>
      <c r="AA33" s="71"/>
      <c r="AB33" s="71"/>
      <c r="AC33" s="71"/>
      <c r="AD33" s="71"/>
    </row>
    <row r="34" spans="1:30">
      <c r="B34" s="52" t="s">
        <v>235</v>
      </c>
      <c r="C34" s="49" t="s">
        <v>236</v>
      </c>
      <c r="D34" s="49" t="s">
        <v>237</v>
      </c>
      <c r="E34" s="52" t="s">
        <v>110</v>
      </c>
      <c r="F34" s="52" t="s">
        <v>119</v>
      </c>
      <c r="G34" s="74" t="s">
        <v>238</v>
      </c>
      <c r="H34" s="52" t="s">
        <v>228</v>
      </c>
      <c r="I34" s="51" t="s">
        <v>122</v>
      </c>
      <c r="J34" s="52" t="s">
        <v>123</v>
      </c>
      <c r="K34" s="53">
        <v>43063</v>
      </c>
      <c r="L34" s="54" t="s">
        <v>40</v>
      </c>
      <c r="M34" s="55">
        <v>10900</v>
      </c>
      <c r="N34" s="55">
        <v>10900</v>
      </c>
      <c r="O34" s="56">
        <f>IFERROR((M34-N34)/M34,)</f>
        <v>0</v>
      </c>
      <c r="P34" s="62">
        <v>43063</v>
      </c>
      <c r="Q34" s="57" t="s">
        <v>239</v>
      </c>
      <c r="R34" s="63" t="s">
        <v>240</v>
      </c>
      <c r="S34" s="52" t="s">
        <v>55</v>
      </c>
      <c r="T34" s="52" t="s">
        <v>236</v>
      </c>
      <c r="U34" s="64">
        <v>43063</v>
      </c>
      <c r="V34" s="53">
        <v>43066</v>
      </c>
      <c r="W34" s="72"/>
      <c r="X34" s="72"/>
      <c r="Y34" s="71"/>
      <c r="Z34" s="71"/>
      <c r="AA34" s="71"/>
      <c r="AB34" s="71"/>
      <c r="AC34" s="71"/>
      <c r="AD34" s="71"/>
    </row>
    <row r="35" spans="1:30">
      <c r="B35" s="52" t="s">
        <v>241</v>
      </c>
      <c r="C35" s="49" t="s">
        <v>242</v>
      </c>
      <c r="D35" s="49" t="s">
        <v>243</v>
      </c>
      <c r="E35" s="52" t="s">
        <v>110</v>
      </c>
      <c r="F35" s="52" t="s">
        <v>119</v>
      </c>
      <c r="G35" s="74" t="s">
        <v>244</v>
      </c>
      <c r="H35" s="52" t="s">
        <v>245</v>
      </c>
      <c r="I35" s="51" t="s">
        <v>174</v>
      </c>
      <c r="J35" s="52" t="s">
        <v>123</v>
      </c>
      <c r="K35" s="53">
        <v>43088</v>
      </c>
      <c r="L35" s="54" t="s">
        <v>40</v>
      </c>
      <c r="M35" s="55">
        <v>15650</v>
      </c>
      <c r="N35" s="55">
        <v>15650</v>
      </c>
      <c r="O35" s="56">
        <f t="shared" ref="O35:O37" si="3">IFERROR((M35-N35)/M35,)</f>
        <v>0</v>
      </c>
      <c r="P35" s="62">
        <v>43088</v>
      </c>
      <c r="Q35" s="57" t="s">
        <v>246</v>
      </c>
      <c r="R35" s="63">
        <v>23310475000180</v>
      </c>
      <c r="S35" s="52" t="s">
        <v>44</v>
      </c>
      <c r="T35" s="52" t="s">
        <v>247</v>
      </c>
      <c r="U35" s="64">
        <v>43091</v>
      </c>
      <c r="V35" s="53">
        <v>43096</v>
      </c>
      <c r="W35" s="72"/>
      <c r="X35" s="72"/>
      <c r="Y35" s="71"/>
      <c r="Z35" s="71"/>
      <c r="AA35" s="71"/>
      <c r="AB35" s="71"/>
      <c r="AC35" s="71"/>
      <c r="AD35" s="71"/>
    </row>
    <row r="36" spans="1:30">
      <c r="B36" s="52" t="s">
        <v>248</v>
      </c>
      <c r="C36" s="49" t="s">
        <v>249</v>
      </c>
      <c r="D36" s="49" t="s">
        <v>250</v>
      </c>
      <c r="E36" s="52" t="s">
        <v>110</v>
      </c>
      <c r="F36" s="52" t="s">
        <v>119</v>
      </c>
      <c r="G36" s="74" t="s">
        <v>251</v>
      </c>
      <c r="H36" s="52" t="s">
        <v>228</v>
      </c>
      <c r="I36" s="51" t="s">
        <v>174</v>
      </c>
      <c r="J36" s="52" t="s">
        <v>123</v>
      </c>
      <c r="K36" s="53">
        <v>43088</v>
      </c>
      <c r="L36" s="54" t="s">
        <v>40</v>
      </c>
      <c r="M36" s="55">
        <v>10500</v>
      </c>
      <c r="N36" s="55">
        <v>10500</v>
      </c>
      <c r="O36" s="56">
        <f t="shared" si="3"/>
        <v>0</v>
      </c>
      <c r="P36" s="62">
        <v>43088</v>
      </c>
      <c r="Q36" s="57" t="s">
        <v>252</v>
      </c>
      <c r="R36" s="63">
        <v>23271014000145</v>
      </c>
      <c r="S36" s="52" t="s">
        <v>55</v>
      </c>
      <c r="T36" s="52" t="s">
        <v>242</v>
      </c>
      <c r="U36" s="64">
        <v>43088</v>
      </c>
      <c r="V36" s="53">
        <v>43090</v>
      </c>
      <c r="W36" s="72"/>
      <c r="X36" s="72"/>
      <c r="Y36" s="71"/>
      <c r="Z36" s="71"/>
      <c r="AA36" s="71"/>
      <c r="AB36" s="71"/>
      <c r="AC36" s="71"/>
      <c r="AD36" s="71"/>
    </row>
    <row r="37" spans="1:30">
      <c r="B37" s="52" t="s">
        <v>253</v>
      </c>
      <c r="C37" s="49" t="s">
        <v>254</v>
      </c>
      <c r="D37" s="49" t="s">
        <v>255</v>
      </c>
      <c r="E37" s="52" t="s">
        <v>110</v>
      </c>
      <c r="F37" s="52" t="s">
        <v>119</v>
      </c>
      <c r="G37" s="74" t="s">
        <v>256</v>
      </c>
      <c r="H37" s="52" t="s">
        <v>228</v>
      </c>
      <c r="I37" s="51" t="s">
        <v>174</v>
      </c>
      <c r="J37" s="52" t="s">
        <v>123</v>
      </c>
      <c r="K37" s="53">
        <v>43110</v>
      </c>
      <c r="L37" s="54" t="s">
        <v>40</v>
      </c>
      <c r="M37" s="55">
        <v>3435</v>
      </c>
      <c r="N37" s="55">
        <v>3435</v>
      </c>
      <c r="O37" s="56">
        <f t="shared" si="3"/>
        <v>0</v>
      </c>
      <c r="P37" s="62">
        <v>43110</v>
      </c>
      <c r="Q37" s="57" t="s">
        <v>257</v>
      </c>
      <c r="R37" s="63">
        <v>2623497000120</v>
      </c>
      <c r="S37" s="52" t="s">
        <v>55</v>
      </c>
      <c r="T37" s="52" t="s">
        <v>258</v>
      </c>
      <c r="U37" s="64">
        <v>43111</v>
      </c>
      <c r="V37" s="53">
        <v>43112</v>
      </c>
      <c r="W37" s="72"/>
      <c r="X37" s="72"/>
      <c r="Y37" s="71"/>
      <c r="Z37" s="71"/>
      <c r="AA37" s="71"/>
      <c r="AB37" s="71"/>
      <c r="AC37" s="71"/>
      <c r="AD37" s="71"/>
    </row>
    <row r="38" spans="1:30" ht="15" customHeight="1">
      <c r="B38" s="52" t="s">
        <v>259</v>
      </c>
      <c r="C38" s="49" t="s">
        <v>31</v>
      </c>
      <c r="D38" s="49" t="s">
        <v>260</v>
      </c>
      <c r="E38" s="52" t="s">
        <v>261</v>
      </c>
      <c r="F38" s="52" t="s">
        <v>262</v>
      </c>
      <c r="G38" s="57" t="s">
        <v>263</v>
      </c>
      <c r="H38" s="52" t="s">
        <v>228</v>
      </c>
      <c r="I38" s="51" t="s">
        <v>37</v>
      </c>
      <c r="J38" s="52" t="s">
        <v>38</v>
      </c>
      <c r="K38" s="53" t="s">
        <v>264</v>
      </c>
      <c r="L38" s="54" t="s">
        <v>40</v>
      </c>
      <c r="M38" s="55">
        <v>53900</v>
      </c>
      <c r="N38" s="55">
        <v>53900</v>
      </c>
      <c r="O38" s="56">
        <f t="shared" si="2"/>
        <v>0</v>
      </c>
      <c r="P38" s="62">
        <v>42752</v>
      </c>
      <c r="Q38" s="57" t="s">
        <v>265</v>
      </c>
      <c r="R38" s="63" t="s">
        <v>266</v>
      </c>
      <c r="S38" s="67" t="s">
        <v>44</v>
      </c>
      <c r="T38" s="52" t="s">
        <v>267</v>
      </c>
      <c r="U38" s="64">
        <v>42824</v>
      </c>
      <c r="V38" s="53">
        <v>42825</v>
      </c>
      <c r="W38" s="69"/>
      <c r="X38" s="69"/>
      <c r="Y38" s="70"/>
      <c r="Z38" s="71"/>
      <c r="AA38" s="71"/>
      <c r="AB38" s="71"/>
      <c r="AC38" s="71"/>
      <c r="AD38" s="71"/>
    </row>
    <row r="39" spans="1:30">
      <c r="B39" s="52" t="s">
        <v>268</v>
      </c>
      <c r="C39" s="49" t="s">
        <v>48</v>
      </c>
      <c r="D39" s="49" t="s">
        <v>269</v>
      </c>
      <c r="E39" s="52" t="s">
        <v>261</v>
      </c>
      <c r="F39" s="52" t="s">
        <v>270</v>
      </c>
      <c r="G39" s="57" t="s">
        <v>271</v>
      </c>
      <c r="H39" s="52" t="s">
        <v>272</v>
      </c>
      <c r="I39" s="51" t="s">
        <v>37</v>
      </c>
      <c r="J39" s="52" t="s">
        <v>38</v>
      </c>
      <c r="K39" s="53" t="s">
        <v>273</v>
      </c>
      <c r="L39" s="54" t="s">
        <v>40</v>
      </c>
      <c r="M39" s="55">
        <v>279996</v>
      </c>
      <c r="N39" s="55">
        <v>279996</v>
      </c>
      <c r="O39" s="56">
        <f t="shared" si="2"/>
        <v>0</v>
      </c>
      <c r="P39" s="62">
        <v>43012</v>
      </c>
      <c r="Q39" s="66" t="s">
        <v>274</v>
      </c>
      <c r="R39" s="63" t="s">
        <v>275</v>
      </c>
      <c r="S39" s="67" t="s">
        <v>44</v>
      </c>
      <c r="T39" s="52" t="s">
        <v>276</v>
      </c>
      <c r="U39" s="64">
        <v>43167</v>
      </c>
      <c r="V39" s="53">
        <v>43174</v>
      </c>
      <c r="W39" s="69"/>
      <c r="X39" s="69"/>
      <c r="Y39" s="70"/>
      <c r="Z39" s="71"/>
      <c r="AA39" s="71"/>
      <c r="AB39" s="71"/>
      <c r="AC39" s="71"/>
      <c r="AD39" s="71"/>
    </row>
    <row r="40" spans="1:30">
      <c r="B40" s="52" t="s">
        <v>277</v>
      </c>
      <c r="C40" s="49" t="s">
        <v>70</v>
      </c>
      <c r="D40" s="49" t="s">
        <v>278</v>
      </c>
      <c r="E40" s="52" t="s">
        <v>261</v>
      </c>
      <c r="F40" s="52" t="s">
        <v>262</v>
      </c>
      <c r="G40" s="57" t="s">
        <v>279</v>
      </c>
      <c r="H40" s="52" t="s">
        <v>182</v>
      </c>
      <c r="I40" s="51" t="s">
        <v>37</v>
      </c>
      <c r="J40" s="52" t="s">
        <v>38</v>
      </c>
      <c r="K40" s="53" t="s">
        <v>280</v>
      </c>
      <c r="L40" s="54" t="s">
        <v>40</v>
      </c>
      <c r="M40" s="55">
        <v>15758</v>
      </c>
      <c r="N40" s="55">
        <v>15758</v>
      </c>
      <c r="O40" s="56">
        <f t="shared" si="2"/>
        <v>0</v>
      </c>
      <c r="P40" s="62">
        <v>42880</v>
      </c>
      <c r="Q40" s="66" t="s">
        <v>281</v>
      </c>
      <c r="R40" s="63" t="s">
        <v>282</v>
      </c>
      <c r="S40" s="67" t="s">
        <v>44</v>
      </c>
      <c r="T40" s="52" t="s">
        <v>283</v>
      </c>
      <c r="U40" s="64">
        <v>42905</v>
      </c>
      <c r="V40" s="53">
        <v>42906</v>
      </c>
      <c r="W40" s="69"/>
      <c r="X40" s="69"/>
      <c r="Y40" s="70"/>
      <c r="Z40" s="71"/>
      <c r="AA40" s="71"/>
      <c r="AB40" s="71"/>
      <c r="AC40" s="71"/>
      <c r="AD40" s="71"/>
    </row>
    <row r="41" spans="1:30">
      <c r="B41" s="52" t="s">
        <v>284</v>
      </c>
      <c r="C41" s="49" t="s">
        <v>81</v>
      </c>
      <c r="D41" s="49" t="s">
        <v>285</v>
      </c>
      <c r="E41" s="52" t="s">
        <v>261</v>
      </c>
      <c r="F41" s="52" t="s">
        <v>262</v>
      </c>
      <c r="G41" s="57" t="s">
        <v>286</v>
      </c>
      <c r="H41" s="52" t="s">
        <v>228</v>
      </c>
      <c r="I41" s="51" t="s">
        <v>37</v>
      </c>
      <c r="J41" s="52" t="s">
        <v>38</v>
      </c>
      <c r="K41" s="53" t="s">
        <v>287</v>
      </c>
      <c r="L41" s="54" t="s">
        <v>40</v>
      </c>
      <c r="M41" s="55">
        <v>20000</v>
      </c>
      <c r="N41" s="55">
        <v>20000</v>
      </c>
      <c r="O41" s="56">
        <f t="shared" si="2"/>
        <v>0</v>
      </c>
      <c r="P41" s="62">
        <v>42954</v>
      </c>
      <c r="Q41" s="66" t="s">
        <v>288</v>
      </c>
      <c r="R41" s="63" t="s">
        <v>289</v>
      </c>
      <c r="S41" s="67" t="s">
        <v>55</v>
      </c>
      <c r="T41" s="49" t="s">
        <v>179</v>
      </c>
      <c r="U41" s="64">
        <v>42954</v>
      </c>
      <c r="V41" s="53">
        <v>42954</v>
      </c>
      <c r="W41" s="69"/>
      <c r="X41" s="69"/>
      <c r="Y41" s="70"/>
      <c r="Z41" s="71"/>
      <c r="AA41" s="71"/>
      <c r="AB41" s="71"/>
      <c r="AC41" s="71"/>
      <c r="AD41" s="71"/>
    </row>
    <row r="42" spans="1:30">
      <c r="B42" s="52" t="s">
        <v>290</v>
      </c>
      <c r="C42" s="49" t="s">
        <v>91</v>
      </c>
      <c r="D42" s="49" t="s">
        <v>291</v>
      </c>
      <c r="E42" s="52" t="s">
        <v>261</v>
      </c>
      <c r="F42" s="52" t="s">
        <v>292</v>
      </c>
      <c r="G42" s="57" t="s">
        <v>293</v>
      </c>
      <c r="H42" s="52" t="s">
        <v>228</v>
      </c>
      <c r="I42" s="51" t="s">
        <v>37</v>
      </c>
      <c r="J42" s="52" t="s">
        <v>38</v>
      </c>
      <c r="K42" s="53" t="s">
        <v>52</v>
      </c>
      <c r="L42" s="54" t="s">
        <v>63</v>
      </c>
      <c r="M42" s="55"/>
      <c r="N42" s="55"/>
      <c r="O42" s="56"/>
      <c r="P42" s="56"/>
      <c r="Q42" s="57"/>
      <c r="R42" s="63"/>
      <c r="S42" s="67"/>
      <c r="T42" s="52"/>
      <c r="U42" s="64"/>
      <c r="V42" s="53"/>
      <c r="W42" s="69"/>
      <c r="X42" s="69"/>
      <c r="Y42" s="70"/>
      <c r="Z42" s="71"/>
      <c r="AA42" s="71"/>
      <c r="AB42" s="71"/>
      <c r="AC42" s="71"/>
      <c r="AD42" s="71"/>
    </row>
    <row r="43" spans="1:30">
      <c r="B43" s="52" t="s">
        <v>294</v>
      </c>
      <c r="C43" s="49" t="s">
        <v>99</v>
      </c>
      <c r="D43" s="49" t="s">
        <v>295</v>
      </c>
      <c r="E43" s="52" t="s">
        <v>261</v>
      </c>
      <c r="F43" s="52" t="s">
        <v>262</v>
      </c>
      <c r="G43" s="57" t="s">
        <v>296</v>
      </c>
      <c r="H43" s="52" t="s">
        <v>133</v>
      </c>
      <c r="I43" s="51" t="s">
        <v>37</v>
      </c>
      <c r="J43" s="52" t="s">
        <v>38</v>
      </c>
      <c r="K43" s="53"/>
      <c r="L43" s="54" t="s">
        <v>63</v>
      </c>
      <c r="M43" s="55"/>
      <c r="N43" s="55"/>
      <c r="O43" s="56"/>
      <c r="P43" s="56"/>
      <c r="Q43" s="57"/>
      <c r="R43" s="63"/>
      <c r="S43" s="67"/>
      <c r="T43" s="52"/>
      <c r="U43" s="64"/>
      <c r="V43" s="53"/>
      <c r="W43" s="69"/>
      <c r="X43" s="69"/>
      <c r="Y43" s="70"/>
      <c r="Z43" s="71"/>
      <c r="AA43" s="71"/>
      <c r="AB43" s="71"/>
      <c r="AC43" s="71"/>
      <c r="AD43" s="71"/>
    </row>
    <row r="44" spans="1:30">
      <c r="B44" s="52" t="s">
        <v>297</v>
      </c>
      <c r="C44" s="49" t="s">
        <v>150</v>
      </c>
      <c r="D44" s="49" t="s">
        <v>298</v>
      </c>
      <c r="E44" s="52" t="s">
        <v>261</v>
      </c>
      <c r="F44" s="52" t="s">
        <v>262</v>
      </c>
      <c r="G44" s="57" t="s">
        <v>299</v>
      </c>
      <c r="H44" s="52" t="s">
        <v>133</v>
      </c>
      <c r="I44" s="51" t="s">
        <v>37</v>
      </c>
      <c r="J44" s="52" t="s">
        <v>38</v>
      </c>
      <c r="K44" s="53" t="s">
        <v>300</v>
      </c>
      <c r="L44" s="54" t="s">
        <v>40</v>
      </c>
      <c r="M44" s="55">
        <v>7521.15</v>
      </c>
      <c r="N44" s="55">
        <v>7521.15</v>
      </c>
      <c r="O44" s="56">
        <f t="shared" si="2"/>
        <v>0</v>
      </c>
      <c r="P44" s="62">
        <v>43090</v>
      </c>
      <c r="Q44" s="57" t="s">
        <v>301</v>
      </c>
      <c r="R44" s="63" t="s">
        <v>302</v>
      </c>
      <c r="S44" s="52" t="s">
        <v>55</v>
      </c>
      <c r="T44" s="52" t="s">
        <v>200</v>
      </c>
      <c r="U44" s="64">
        <v>43098</v>
      </c>
      <c r="V44" s="53">
        <v>43108</v>
      </c>
      <c r="W44" s="72"/>
      <c r="X44" s="72"/>
      <c r="Y44" s="71"/>
      <c r="Z44" s="71"/>
      <c r="AA44" s="71"/>
      <c r="AB44" s="71"/>
      <c r="AC44" s="71"/>
      <c r="AD44" s="71"/>
    </row>
    <row r="45" spans="1:30">
      <c r="B45" s="52" t="s">
        <v>303</v>
      </c>
      <c r="C45" s="49" t="s">
        <v>153</v>
      </c>
      <c r="D45" s="49" t="s">
        <v>304</v>
      </c>
      <c r="E45" s="52" t="s">
        <v>261</v>
      </c>
      <c r="F45" s="52" t="s">
        <v>262</v>
      </c>
      <c r="G45" s="57" t="s">
        <v>305</v>
      </c>
      <c r="H45" s="52" t="s">
        <v>306</v>
      </c>
      <c r="I45" s="51" t="s">
        <v>37</v>
      </c>
      <c r="J45" s="52" t="s">
        <v>38</v>
      </c>
      <c r="K45" s="53" t="s">
        <v>307</v>
      </c>
      <c r="L45" s="54" t="s">
        <v>40</v>
      </c>
      <c r="M45" s="55">
        <v>6613</v>
      </c>
      <c r="N45" s="55">
        <v>6613</v>
      </c>
      <c r="O45" s="56">
        <f t="shared" si="2"/>
        <v>0</v>
      </c>
      <c r="P45" s="62">
        <v>43098</v>
      </c>
      <c r="Q45" s="57" t="s">
        <v>308</v>
      </c>
      <c r="R45" s="63">
        <v>43217850000159</v>
      </c>
      <c r="S45" s="52" t="s">
        <v>44</v>
      </c>
      <c r="T45" s="52" t="s">
        <v>309</v>
      </c>
      <c r="U45" s="64">
        <v>43187</v>
      </c>
      <c r="V45" s="53">
        <v>43188</v>
      </c>
      <c r="W45" s="72"/>
      <c r="X45" s="72"/>
      <c r="Y45" s="71"/>
      <c r="Z45" s="71"/>
      <c r="AA45" s="71"/>
      <c r="AB45" s="71"/>
      <c r="AC45" s="71"/>
      <c r="AD45" s="71"/>
    </row>
    <row r="46" spans="1:30">
      <c r="A46" s="23"/>
      <c r="B46" s="52" t="s">
        <v>310</v>
      </c>
      <c r="C46" s="49" t="s">
        <v>159</v>
      </c>
      <c r="D46" s="49" t="s">
        <v>311</v>
      </c>
      <c r="E46" s="52" t="s">
        <v>261</v>
      </c>
      <c r="F46" s="52" t="s">
        <v>262</v>
      </c>
      <c r="G46" s="57" t="s">
        <v>312</v>
      </c>
      <c r="H46" s="52" t="s">
        <v>73</v>
      </c>
      <c r="I46" s="51" t="s">
        <v>37</v>
      </c>
      <c r="J46" s="52" t="s">
        <v>38</v>
      </c>
      <c r="K46" s="53" t="s">
        <v>313</v>
      </c>
      <c r="L46" s="54" t="s">
        <v>40</v>
      </c>
      <c r="M46" s="55">
        <v>28671.15</v>
      </c>
      <c r="N46" s="55">
        <v>28671.15</v>
      </c>
      <c r="O46" s="56">
        <f t="shared" si="2"/>
        <v>0</v>
      </c>
      <c r="P46" s="62">
        <v>43098</v>
      </c>
      <c r="Q46" s="57" t="s">
        <v>314</v>
      </c>
      <c r="R46" s="63" t="s">
        <v>315</v>
      </c>
      <c r="S46" s="52" t="s">
        <v>44</v>
      </c>
      <c r="T46" s="52" t="s">
        <v>316</v>
      </c>
      <c r="U46" s="64">
        <v>43098</v>
      </c>
      <c r="V46" s="53">
        <v>43108</v>
      </c>
      <c r="W46" s="72"/>
      <c r="X46" s="72"/>
      <c r="Y46" s="71"/>
      <c r="Z46" s="71"/>
      <c r="AA46" s="71"/>
      <c r="AB46" s="71"/>
      <c r="AC46" s="71"/>
      <c r="AD46" s="71"/>
    </row>
    <row r="47" spans="1:30">
      <c r="A47" s="23"/>
      <c r="B47" s="52" t="s">
        <v>317</v>
      </c>
      <c r="C47" s="49" t="s">
        <v>116</v>
      </c>
      <c r="D47" s="49" t="s">
        <v>311</v>
      </c>
      <c r="E47" s="52" t="s">
        <v>261</v>
      </c>
      <c r="F47" s="52" t="s">
        <v>262</v>
      </c>
      <c r="G47" s="57" t="s">
        <v>318</v>
      </c>
      <c r="H47" s="52" t="s">
        <v>73</v>
      </c>
      <c r="I47" s="51" t="s">
        <v>37</v>
      </c>
      <c r="J47" s="52" t="s">
        <v>38</v>
      </c>
      <c r="K47" s="53" t="s">
        <v>313</v>
      </c>
      <c r="L47" s="54" t="s">
        <v>40</v>
      </c>
      <c r="M47" s="55">
        <v>55123.32</v>
      </c>
      <c r="N47" s="55">
        <v>55123.32</v>
      </c>
      <c r="O47" s="56">
        <f t="shared" si="2"/>
        <v>0</v>
      </c>
      <c r="P47" s="62">
        <v>43098</v>
      </c>
      <c r="Q47" s="57" t="s">
        <v>314</v>
      </c>
      <c r="R47" s="63" t="s">
        <v>315</v>
      </c>
      <c r="S47" s="52" t="s">
        <v>44</v>
      </c>
      <c r="T47" s="52" t="s">
        <v>319</v>
      </c>
      <c r="U47" s="64">
        <v>43098</v>
      </c>
      <c r="V47" s="53">
        <v>43108</v>
      </c>
      <c r="W47" s="72"/>
      <c r="X47" s="72"/>
      <c r="Y47" s="71"/>
      <c r="Z47" s="71"/>
      <c r="AA47" s="71"/>
      <c r="AB47" s="71"/>
      <c r="AC47" s="71"/>
      <c r="AD47" s="71"/>
    </row>
    <row r="48" spans="1:30" ht="15" customHeight="1">
      <c r="A48" s="23"/>
      <c r="B48" s="52" t="s">
        <v>320</v>
      </c>
      <c r="C48" s="49" t="s">
        <v>321</v>
      </c>
      <c r="D48" s="49" t="s">
        <v>322</v>
      </c>
      <c r="E48" s="52" t="s">
        <v>323</v>
      </c>
      <c r="F48" s="52" t="s">
        <v>324</v>
      </c>
      <c r="G48" s="73" t="s">
        <v>325</v>
      </c>
      <c r="H48" s="52" t="s">
        <v>326</v>
      </c>
      <c r="I48" s="51" t="s">
        <v>37</v>
      </c>
      <c r="J48" s="52" t="s">
        <v>38</v>
      </c>
      <c r="K48" s="53"/>
      <c r="L48" s="54" t="s">
        <v>327</v>
      </c>
      <c r="M48" s="55">
        <v>16844320</v>
      </c>
      <c r="N48" s="55"/>
      <c r="O48" s="56"/>
      <c r="P48" s="65"/>
      <c r="Q48" s="66"/>
      <c r="R48" s="63"/>
      <c r="S48" s="67" t="s">
        <v>44</v>
      </c>
      <c r="T48" s="75"/>
      <c r="U48" s="64"/>
      <c r="V48" s="53"/>
      <c r="W48" s="69"/>
      <c r="X48" s="69"/>
      <c r="Y48" s="70"/>
      <c r="Z48" s="71"/>
      <c r="AA48" s="71"/>
      <c r="AB48" s="71"/>
      <c r="AC48" s="71"/>
      <c r="AD48" s="71"/>
    </row>
    <row r="49" spans="1:30" ht="15" customHeight="1">
      <c r="A49" s="23"/>
      <c r="B49" s="52" t="s">
        <v>328</v>
      </c>
      <c r="C49" s="49" t="s">
        <v>329</v>
      </c>
      <c r="D49" s="49" t="s">
        <v>330</v>
      </c>
      <c r="E49" s="52" t="s">
        <v>323</v>
      </c>
      <c r="F49" s="52" t="s">
        <v>324</v>
      </c>
      <c r="G49" s="73" t="s">
        <v>331</v>
      </c>
      <c r="H49" s="52" t="s">
        <v>228</v>
      </c>
      <c r="I49" s="51" t="s">
        <v>37</v>
      </c>
      <c r="J49" s="52" t="s">
        <v>38</v>
      </c>
      <c r="K49" s="53" t="s">
        <v>195</v>
      </c>
      <c r="L49" s="54" t="s">
        <v>40</v>
      </c>
      <c r="M49" s="55">
        <v>25325868</v>
      </c>
      <c r="N49" s="55">
        <v>25325868</v>
      </c>
      <c r="O49" s="56">
        <f t="shared" si="2"/>
        <v>0</v>
      </c>
      <c r="P49" s="62">
        <v>43075</v>
      </c>
      <c r="Q49" s="66" t="s">
        <v>332</v>
      </c>
      <c r="R49" s="63">
        <v>29355260000161</v>
      </c>
      <c r="S49" s="67" t="s">
        <v>44</v>
      </c>
      <c r="T49" s="52" t="s">
        <v>333</v>
      </c>
      <c r="U49" s="64">
        <v>43098</v>
      </c>
      <c r="V49" s="53">
        <v>43104</v>
      </c>
      <c r="W49" s="69"/>
      <c r="X49" s="69"/>
      <c r="Y49" s="70"/>
      <c r="Z49" s="71"/>
      <c r="AA49" s="71"/>
      <c r="AB49" s="71"/>
      <c r="AC49" s="71"/>
      <c r="AD49" s="71"/>
    </row>
    <row r="50" spans="1:30" ht="15" customHeight="1">
      <c r="B50" s="52" t="s">
        <v>334</v>
      </c>
      <c r="C50" s="49" t="s">
        <v>335</v>
      </c>
      <c r="D50" s="49" t="s">
        <v>336</v>
      </c>
      <c r="E50" s="52" t="s">
        <v>323</v>
      </c>
      <c r="F50" s="52" t="s">
        <v>324</v>
      </c>
      <c r="G50" s="73" t="s">
        <v>337</v>
      </c>
      <c r="H50" s="52" t="s">
        <v>228</v>
      </c>
      <c r="I50" s="51" t="s">
        <v>37</v>
      </c>
      <c r="J50" s="52" t="s">
        <v>38</v>
      </c>
      <c r="K50" s="53" t="s">
        <v>338</v>
      </c>
      <c r="L50" s="54" t="s">
        <v>327</v>
      </c>
      <c r="M50" s="55">
        <v>12901200</v>
      </c>
      <c r="N50" s="55"/>
      <c r="O50" s="56"/>
      <c r="P50" s="56"/>
      <c r="Q50" s="66"/>
      <c r="R50" s="63"/>
      <c r="S50" s="67" t="s">
        <v>44</v>
      </c>
      <c r="T50" s="52"/>
      <c r="U50" s="64"/>
      <c r="V50" s="53"/>
      <c r="W50" s="69"/>
      <c r="X50" s="69"/>
      <c r="Y50" s="70"/>
      <c r="Z50" s="71"/>
      <c r="AA50" s="71"/>
      <c r="AB50" s="71"/>
      <c r="AC50" s="71"/>
      <c r="AD50" s="71"/>
    </row>
    <row r="51" spans="1:30" ht="15" customHeight="1">
      <c r="B51" s="52" t="s">
        <v>339</v>
      </c>
      <c r="C51" s="49" t="s">
        <v>340</v>
      </c>
      <c r="D51" s="49" t="s">
        <v>341</v>
      </c>
      <c r="E51" s="52" t="s">
        <v>323</v>
      </c>
      <c r="F51" s="52" t="s">
        <v>324</v>
      </c>
      <c r="G51" s="73" t="s">
        <v>342</v>
      </c>
      <c r="H51" s="52" t="s">
        <v>228</v>
      </c>
      <c r="I51" s="51" t="s">
        <v>37</v>
      </c>
      <c r="J51" s="52" t="s">
        <v>38</v>
      </c>
      <c r="K51" s="53" t="s">
        <v>338</v>
      </c>
      <c r="L51" s="54" t="s">
        <v>343</v>
      </c>
      <c r="M51" s="55">
        <v>1287720</v>
      </c>
      <c r="N51" s="55"/>
      <c r="O51" s="56"/>
      <c r="P51" s="56"/>
      <c r="Q51" s="66"/>
      <c r="R51" s="63"/>
      <c r="S51" s="67"/>
      <c r="T51" s="52"/>
      <c r="U51" s="64"/>
      <c r="V51" s="53"/>
      <c r="W51" s="69"/>
      <c r="X51" s="69"/>
      <c r="Y51" s="70"/>
      <c r="Z51" s="71"/>
      <c r="AA51" s="71"/>
      <c r="AB51" s="71"/>
      <c r="AC51" s="71"/>
      <c r="AD51" s="71"/>
    </row>
    <row r="52" spans="1:30" ht="15" customHeight="1">
      <c r="B52" s="52" t="s">
        <v>344</v>
      </c>
      <c r="C52" s="49" t="s">
        <v>345</v>
      </c>
      <c r="D52" s="49" t="s">
        <v>298</v>
      </c>
      <c r="E52" s="52" t="s">
        <v>323</v>
      </c>
      <c r="F52" s="52" t="s">
        <v>324</v>
      </c>
      <c r="G52" s="73" t="s">
        <v>346</v>
      </c>
      <c r="H52" s="52" t="s">
        <v>228</v>
      </c>
      <c r="I52" s="51" t="s">
        <v>37</v>
      </c>
      <c r="J52" s="52" t="s">
        <v>38</v>
      </c>
      <c r="K52" s="53" t="s">
        <v>338</v>
      </c>
      <c r="L52" s="54" t="s">
        <v>343</v>
      </c>
      <c r="M52" s="55">
        <v>1228080</v>
      </c>
      <c r="N52" s="55"/>
      <c r="O52" s="56"/>
      <c r="P52" s="56"/>
      <c r="Q52" s="66"/>
      <c r="R52" s="63"/>
      <c r="S52" s="67"/>
      <c r="T52" s="52"/>
      <c r="U52" s="64"/>
      <c r="V52" s="53"/>
      <c r="W52" s="72"/>
      <c r="X52" s="72"/>
      <c r="Y52" s="71"/>
      <c r="Z52" s="71"/>
      <c r="AA52" s="71"/>
      <c r="AB52" s="71"/>
      <c r="AC52" s="71"/>
      <c r="AD52" s="71"/>
    </row>
    <row r="53" spans="1:30" ht="15" customHeight="1">
      <c r="B53" s="52" t="s">
        <v>347</v>
      </c>
      <c r="C53" s="49" t="s">
        <v>348</v>
      </c>
      <c r="D53" s="49" t="s">
        <v>211</v>
      </c>
      <c r="E53" s="52" t="s">
        <v>323</v>
      </c>
      <c r="F53" s="52" t="s">
        <v>324</v>
      </c>
      <c r="G53" s="73" t="s">
        <v>349</v>
      </c>
      <c r="H53" s="52" t="s">
        <v>228</v>
      </c>
      <c r="I53" s="51" t="s">
        <v>37</v>
      </c>
      <c r="J53" s="52" t="s">
        <v>38</v>
      </c>
      <c r="K53" s="53" t="s">
        <v>350</v>
      </c>
      <c r="L53" s="54" t="s">
        <v>351</v>
      </c>
      <c r="M53" s="55">
        <v>36565440</v>
      </c>
      <c r="N53" s="55"/>
      <c r="O53" s="56"/>
      <c r="P53" s="56"/>
      <c r="Q53" s="66"/>
      <c r="R53" s="63"/>
      <c r="S53" s="52" t="s">
        <v>44</v>
      </c>
      <c r="T53" s="52"/>
      <c r="U53" s="64"/>
      <c r="V53" s="53"/>
      <c r="W53" s="72"/>
      <c r="X53" s="72"/>
      <c r="Y53" s="71"/>
      <c r="Z53" s="71"/>
      <c r="AA53" s="71"/>
      <c r="AB53" s="71"/>
      <c r="AC53" s="71"/>
      <c r="AD53" s="71"/>
    </row>
    <row r="54" spans="1:30" ht="15" customHeight="1">
      <c r="B54" s="52" t="s">
        <v>352</v>
      </c>
      <c r="C54" s="49" t="s">
        <v>31</v>
      </c>
      <c r="D54" s="49" t="s">
        <v>353</v>
      </c>
      <c r="E54" s="52" t="s">
        <v>323</v>
      </c>
      <c r="F54" s="52" t="s">
        <v>324</v>
      </c>
      <c r="G54" s="57" t="s">
        <v>354</v>
      </c>
      <c r="H54" s="52" t="s">
        <v>182</v>
      </c>
      <c r="I54" s="51" t="s">
        <v>37</v>
      </c>
      <c r="J54" s="52" t="s">
        <v>38</v>
      </c>
      <c r="K54" s="53" t="s">
        <v>355</v>
      </c>
      <c r="L54" s="54" t="s">
        <v>40</v>
      </c>
      <c r="M54" s="55">
        <v>25260</v>
      </c>
      <c r="N54" s="55">
        <v>19140</v>
      </c>
      <c r="O54" s="56">
        <f t="shared" si="2"/>
        <v>0.24228028503562946</v>
      </c>
      <c r="P54" s="62">
        <v>42766</v>
      </c>
      <c r="Q54" s="66" t="s">
        <v>356</v>
      </c>
      <c r="R54" s="63">
        <v>20800022000143</v>
      </c>
      <c r="S54" s="67" t="s">
        <v>44</v>
      </c>
      <c r="T54" s="52" t="s">
        <v>236</v>
      </c>
      <c r="U54" s="64">
        <v>42796</v>
      </c>
      <c r="V54" s="53">
        <v>42797</v>
      </c>
      <c r="W54" s="69"/>
      <c r="X54" s="69"/>
      <c r="Y54" s="70"/>
      <c r="Z54" s="71"/>
      <c r="AA54" s="71"/>
      <c r="AB54" s="71"/>
      <c r="AC54" s="71"/>
      <c r="AD54" s="71"/>
    </row>
    <row r="55" spans="1:30" ht="15" customHeight="1">
      <c r="B55" s="52" t="s">
        <v>357</v>
      </c>
      <c r="C55" s="49" t="s">
        <v>48</v>
      </c>
      <c r="D55" s="49" t="s">
        <v>358</v>
      </c>
      <c r="E55" s="52" t="s">
        <v>323</v>
      </c>
      <c r="F55" s="52" t="s">
        <v>324</v>
      </c>
      <c r="G55" s="57" t="s">
        <v>359</v>
      </c>
      <c r="H55" s="52" t="s">
        <v>113</v>
      </c>
      <c r="I55" s="51" t="s">
        <v>37</v>
      </c>
      <c r="J55" s="52" t="s">
        <v>38</v>
      </c>
      <c r="K55" s="53" t="s">
        <v>360</v>
      </c>
      <c r="L55" s="54" t="s">
        <v>40</v>
      </c>
      <c r="M55" s="55">
        <v>1995696.58</v>
      </c>
      <c r="N55" s="55">
        <v>1120000</v>
      </c>
      <c r="O55" s="56">
        <f t="shared" si="2"/>
        <v>0.43879244408987261</v>
      </c>
      <c r="P55" s="62">
        <v>42832</v>
      </c>
      <c r="Q55" s="66" t="s">
        <v>361</v>
      </c>
      <c r="R55" s="63">
        <v>18416738000108</v>
      </c>
      <c r="S55" s="67" t="s">
        <v>44</v>
      </c>
      <c r="T55" s="52" t="s">
        <v>362</v>
      </c>
      <c r="U55" s="64">
        <v>42843</v>
      </c>
      <c r="V55" s="53">
        <v>42844</v>
      </c>
      <c r="W55" s="69"/>
      <c r="X55" s="69"/>
      <c r="Y55" s="70"/>
      <c r="Z55" s="71"/>
      <c r="AA55" s="71"/>
      <c r="AB55" s="71"/>
      <c r="AC55" s="71"/>
      <c r="AD55" s="71"/>
    </row>
    <row r="56" spans="1:30">
      <c r="B56" s="52" t="s">
        <v>363</v>
      </c>
      <c r="C56" s="49" t="s">
        <v>70</v>
      </c>
      <c r="D56" s="49" t="s">
        <v>364</v>
      </c>
      <c r="E56" s="52" t="s">
        <v>323</v>
      </c>
      <c r="F56" s="52" t="s">
        <v>324</v>
      </c>
      <c r="G56" s="57" t="s">
        <v>365</v>
      </c>
      <c r="H56" s="52" t="s">
        <v>73</v>
      </c>
      <c r="I56" s="51" t="s">
        <v>37</v>
      </c>
      <c r="J56" s="52" t="s">
        <v>38</v>
      </c>
      <c r="K56" s="53" t="s">
        <v>366</v>
      </c>
      <c r="L56" s="54" t="s">
        <v>40</v>
      </c>
      <c r="M56" s="55">
        <v>35391.03</v>
      </c>
      <c r="N56" s="55">
        <v>25382.69</v>
      </c>
      <c r="O56" s="56">
        <f t="shared" si="2"/>
        <v>0.28279312582877641</v>
      </c>
      <c r="P56" s="62">
        <v>43045</v>
      </c>
      <c r="Q56" s="66" t="s">
        <v>367</v>
      </c>
      <c r="R56" s="63" t="s">
        <v>368</v>
      </c>
      <c r="S56" s="67" t="s">
        <v>44</v>
      </c>
      <c r="T56" s="52" t="s">
        <v>369</v>
      </c>
      <c r="U56" s="64">
        <v>43074</v>
      </c>
      <c r="V56" s="53">
        <v>43075</v>
      </c>
      <c r="W56" s="69"/>
      <c r="X56" s="69"/>
      <c r="Y56" s="70"/>
      <c r="Z56" s="71"/>
      <c r="AA56" s="71"/>
      <c r="AB56" s="71"/>
      <c r="AC56" s="71"/>
      <c r="AD56" s="71"/>
    </row>
    <row r="57" spans="1:30">
      <c r="B57" s="52" t="s">
        <v>370</v>
      </c>
      <c r="C57" s="49" t="s">
        <v>81</v>
      </c>
      <c r="D57" s="49" t="s">
        <v>371</v>
      </c>
      <c r="E57" s="52" t="s">
        <v>323</v>
      </c>
      <c r="F57" s="52" t="s">
        <v>324</v>
      </c>
      <c r="G57" s="57" t="s">
        <v>372</v>
      </c>
      <c r="H57" s="52" t="s">
        <v>373</v>
      </c>
      <c r="I57" s="51" t="s">
        <v>37</v>
      </c>
      <c r="J57" s="52" t="s">
        <v>38</v>
      </c>
      <c r="K57" s="53" t="s">
        <v>374</v>
      </c>
      <c r="L57" s="54" t="s">
        <v>40</v>
      </c>
      <c r="M57" s="55">
        <v>27503.25</v>
      </c>
      <c r="N57" s="55">
        <v>13204</v>
      </c>
      <c r="O57" s="56">
        <f t="shared" si="2"/>
        <v>0.51991128321198399</v>
      </c>
      <c r="P57" s="62">
        <v>43018</v>
      </c>
      <c r="Q57" s="66" t="s">
        <v>375</v>
      </c>
      <c r="R57" s="63" t="s">
        <v>376</v>
      </c>
      <c r="S57" s="67" t="s">
        <v>44</v>
      </c>
      <c r="T57" s="52" t="s">
        <v>377</v>
      </c>
      <c r="U57" s="64">
        <v>43045</v>
      </c>
      <c r="V57" s="53">
        <v>43046</v>
      </c>
      <c r="W57" s="69"/>
      <c r="X57" s="69"/>
      <c r="Y57" s="70"/>
      <c r="Z57" s="71"/>
      <c r="AA57" s="71"/>
      <c r="AB57" s="71"/>
      <c r="AC57" s="71"/>
      <c r="AD57" s="71"/>
    </row>
    <row r="58" spans="1:30">
      <c r="B58" s="52" t="s">
        <v>378</v>
      </c>
      <c r="C58" s="49" t="s">
        <v>91</v>
      </c>
      <c r="D58" s="49" t="s">
        <v>379</v>
      </c>
      <c r="E58" s="52" t="s">
        <v>323</v>
      </c>
      <c r="F58" s="52" t="s">
        <v>324</v>
      </c>
      <c r="G58" s="57" t="s">
        <v>380</v>
      </c>
      <c r="H58" s="52" t="s">
        <v>139</v>
      </c>
      <c r="I58" s="51" t="s">
        <v>37</v>
      </c>
      <c r="J58" s="52" t="s">
        <v>38</v>
      </c>
      <c r="K58" s="53" t="s">
        <v>381</v>
      </c>
      <c r="L58" s="54" t="s">
        <v>382</v>
      </c>
      <c r="M58" s="55">
        <v>86931.62</v>
      </c>
      <c r="N58" s="55"/>
      <c r="O58" s="56"/>
      <c r="P58" s="62"/>
      <c r="Q58" s="66"/>
      <c r="R58" s="63"/>
      <c r="S58" s="67" t="s">
        <v>44</v>
      </c>
      <c r="T58" s="52"/>
      <c r="U58" s="64"/>
      <c r="V58" s="53"/>
      <c r="W58" s="69"/>
      <c r="X58" s="69"/>
      <c r="Y58" s="70"/>
      <c r="Z58" s="71"/>
      <c r="AA58" s="71"/>
      <c r="AB58" s="71"/>
      <c r="AC58" s="71"/>
      <c r="AD58" s="71"/>
    </row>
    <row r="59" spans="1:30">
      <c r="B59" s="52" t="s">
        <v>383</v>
      </c>
      <c r="C59" s="49" t="s">
        <v>99</v>
      </c>
      <c r="D59" s="49" t="s">
        <v>384</v>
      </c>
      <c r="E59" s="52" t="s">
        <v>323</v>
      </c>
      <c r="F59" s="52" t="s">
        <v>324</v>
      </c>
      <c r="G59" s="57" t="s">
        <v>385</v>
      </c>
      <c r="H59" s="52" t="s">
        <v>73</v>
      </c>
      <c r="I59" s="51" t="s">
        <v>37</v>
      </c>
      <c r="J59" s="52" t="s">
        <v>38</v>
      </c>
      <c r="K59" s="53" t="s">
        <v>386</v>
      </c>
      <c r="L59" s="54" t="s">
        <v>40</v>
      </c>
      <c r="M59" s="55">
        <v>32876.44</v>
      </c>
      <c r="N59" s="55">
        <v>21960</v>
      </c>
      <c r="O59" s="56">
        <f t="shared" si="2"/>
        <v>0.33204446710166918</v>
      </c>
      <c r="P59" s="62">
        <v>42975</v>
      </c>
      <c r="Q59" s="66" t="s">
        <v>387</v>
      </c>
      <c r="R59" s="63">
        <v>26104739000137</v>
      </c>
      <c r="S59" s="67" t="s">
        <v>44</v>
      </c>
      <c r="T59" s="52" t="s">
        <v>388</v>
      </c>
      <c r="U59" s="64">
        <v>43007</v>
      </c>
      <c r="V59" s="53">
        <v>43010</v>
      </c>
      <c r="W59" s="69"/>
      <c r="X59" s="69"/>
      <c r="Y59" s="70"/>
      <c r="Z59" s="71"/>
      <c r="AA59" s="71"/>
      <c r="AB59" s="71"/>
      <c r="AC59" s="71"/>
      <c r="AD59" s="71"/>
    </row>
    <row r="60" spans="1:30">
      <c r="B60" s="52" t="s">
        <v>389</v>
      </c>
      <c r="C60" s="49" t="s">
        <v>150</v>
      </c>
      <c r="D60" s="49" t="s">
        <v>390</v>
      </c>
      <c r="E60" s="52" t="s">
        <v>323</v>
      </c>
      <c r="F60" s="52" t="s">
        <v>324</v>
      </c>
      <c r="G60" s="57" t="s">
        <v>391</v>
      </c>
      <c r="H60" s="52" t="s">
        <v>51</v>
      </c>
      <c r="I60" s="51" t="s">
        <v>37</v>
      </c>
      <c r="J60" s="52" t="s">
        <v>38</v>
      </c>
      <c r="K60" s="53" t="s">
        <v>366</v>
      </c>
      <c r="L60" s="54" t="s">
        <v>40</v>
      </c>
      <c r="M60" s="55">
        <v>43895.25</v>
      </c>
      <c r="N60" s="55">
        <v>33504</v>
      </c>
      <c r="O60" s="56">
        <f t="shared" si="2"/>
        <v>0.23672834760025288</v>
      </c>
      <c r="P60" s="62">
        <v>42990</v>
      </c>
      <c r="Q60" s="57" t="s">
        <v>392</v>
      </c>
      <c r="R60" s="63">
        <v>31559222000172</v>
      </c>
      <c r="S60" s="67" t="s">
        <v>44</v>
      </c>
      <c r="T60" s="49" t="s">
        <v>393</v>
      </c>
      <c r="U60" s="64">
        <v>43010</v>
      </c>
      <c r="V60" s="53">
        <v>43011</v>
      </c>
      <c r="W60" s="69"/>
      <c r="X60" s="69"/>
      <c r="Y60" s="70"/>
      <c r="Z60" s="71"/>
      <c r="AA60" s="71"/>
      <c r="AB60" s="71"/>
      <c r="AC60" s="71"/>
      <c r="AD60" s="71"/>
    </row>
    <row r="61" spans="1:30">
      <c r="B61" s="52" t="s">
        <v>394</v>
      </c>
      <c r="C61" s="49" t="s">
        <v>153</v>
      </c>
      <c r="D61" s="49" t="s">
        <v>395</v>
      </c>
      <c r="E61" s="52" t="s">
        <v>323</v>
      </c>
      <c r="F61" s="52" t="s">
        <v>324</v>
      </c>
      <c r="G61" s="57" t="s">
        <v>396</v>
      </c>
      <c r="H61" s="52" t="s">
        <v>51</v>
      </c>
      <c r="I61" s="51" t="s">
        <v>37</v>
      </c>
      <c r="J61" s="52" t="s">
        <v>38</v>
      </c>
      <c r="K61" s="53" t="s">
        <v>175</v>
      </c>
      <c r="L61" s="54" t="s">
        <v>40</v>
      </c>
      <c r="M61" s="55">
        <v>233193.60000000001</v>
      </c>
      <c r="N61" s="55">
        <v>180161.28</v>
      </c>
      <c r="O61" s="56">
        <f t="shared" si="2"/>
        <v>0.22741756206002225</v>
      </c>
      <c r="P61" s="62">
        <v>42957</v>
      </c>
      <c r="Q61" s="66" t="s">
        <v>397</v>
      </c>
      <c r="R61" s="63" t="s">
        <v>398</v>
      </c>
      <c r="S61" s="67" t="s">
        <v>44</v>
      </c>
      <c r="T61" s="49" t="s">
        <v>399</v>
      </c>
      <c r="U61" s="64">
        <v>42991</v>
      </c>
      <c r="V61" s="53">
        <v>42992</v>
      </c>
      <c r="W61" s="69"/>
      <c r="X61" s="69"/>
      <c r="Y61" s="70"/>
      <c r="Z61" s="71"/>
      <c r="AA61" s="71"/>
      <c r="AB61" s="71"/>
      <c r="AC61" s="71"/>
      <c r="AD61" s="71"/>
    </row>
    <row r="62" spans="1:30">
      <c r="B62" s="52" t="s">
        <v>400</v>
      </c>
      <c r="C62" s="49" t="s">
        <v>159</v>
      </c>
      <c r="D62" s="49" t="s">
        <v>401</v>
      </c>
      <c r="E62" s="52" t="s">
        <v>323</v>
      </c>
      <c r="F62" s="52" t="s">
        <v>324</v>
      </c>
      <c r="G62" s="73" t="s">
        <v>402</v>
      </c>
      <c r="H62" s="52" t="s">
        <v>133</v>
      </c>
      <c r="I62" s="51" t="s">
        <v>37</v>
      </c>
      <c r="J62" s="52" t="s">
        <v>38</v>
      </c>
      <c r="K62" s="53" t="s">
        <v>403</v>
      </c>
      <c r="L62" s="54" t="s">
        <v>40</v>
      </c>
      <c r="M62" s="55">
        <v>336713.65</v>
      </c>
      <c r="N62" s="55">
        <v>295425.78000000003</v>
      </c>
      <c r="O62" s="56">
        <f>IFERROR((M62-N62)/M62,)</f>
        <v>0.12262012543893006</v>
      </c>
      <c r="P62" s="62">
        <v>43396</v>
      </c>
      <c r="Q62" s="66" t="s">
        <v>404</v>
      </c>
      <c r="R62" s="63">
        <v>1522898000120</v>
      </c>
      <c r="S62" s="67" t="s">
        <v>44</v>
      </c>
      <c r="T62" s="52" t="s">
        <v>405</v>
      </c>
      <c r="U62" s="64">
        <v>43417</v>
      </c>
      <c r="V62" s="53">
        <v>43418</v>
      </c>
      <c r="W62" s="69"/>
      <c r="X62" s="69"/>
      <c r="Y62" s="70"/>
      <c r="Z62" s="71"/>
      <c r="AA62" s="71"/>
      <c r="AB62" s="71"/>
      <c r="AC62" s="71"/>
      <c r="AD62" s="71"/>
    </row>
    <row r="63" spans="1:30" s="27" customFormat="1">
      <c r="B63" s="52" t="s">
        <v>406</v>
      </c>
      <c r="C63" s="49" t="s">
        <v>116</v>
      </c>
      <c r="D63" s="49" t="s">
        <v>407</v>
      </c>
      <c r="E63" s="52" t="s">
        <v>323</v>
      </c>
      <c r="F63" s="52" t="s">
        <v>324</v>
      </c>
      <c r="G63" s="73" t="s">
        <v>408</v>
      </c>
      <c r="H63" s="52" t="s">
        <v>182</v>
      </c>
      <c r="I63" s="51" t="s">
        <v>37</v>
      </c>
      <c r="J63" s="52" t="s">
        <v>38</v>
      </c>
      <c r="K63" s="53" t="s">
        <v>366</v>
      </c>
      <c r="L63" s="54" t="s">
        <v>40</v>
      </c>
      <c r="M63" s="55">
        <v>180245.6</v>
      </c>
      <c r="N63" s="55">
        <v>152945.75</v>
      </c>
      <c r="O63" s="56">
        <f t="shared" si="2"/>
        <v>0.15145917570248596</v>
      </c>
      <c r="P63" s="62">
        <v>43109</v>
      </c>
      <c r="Q63" s="66" t="s">
        <v>409</v>
      </c>
      <c r="R63" s="63" t="s">
        <v>410</v>
      </c>
      <c r="S63" s="67" t="s">
        <v>55</v>
      </c>
      <c r="T63" s="76" t="s">
        <v>411</v>
      </c>
      <c r="U63" s="64">
        <v>43178</v>
      </c>
      <c r="V63" s="53">
        <v>43181</v>
      </c>
      <c r="W63" s="69"/>
      <c r="X63" s="69"/>
      <c r="Y63" s="70"/>
      <c r="Z63" s="71"/>
      <c r="AA63" s="71"/>
      <c r="AB63" s="71"/>
      <c r="AC63" s="71"/>
      <c r="AD63" s="71"/>
    </row>
    <row r="64" spans="1:30">
      <c r="B64" s="52" t="s">
        <v>412</v>
      </c>
      <c r="C64" s="49" t="s">
        <v>169</v>
      </c>
      <c r="D64" s="49" t="s">
        <v>160</v>
      </c>
      <c r="E64" s="52" t="s">
        <v>323</v>
      </c>
      <c r="F64" s="52" t="s">
        <v>324</v>
      </c>
      <c r="G64" s="57" t="s">
        <v>413</v>
      </c>
      <c r="H64" s="52" t="s">
        <v>36</v>
      </c>
      <c r="I64" s="51" t="s">
        <v>37</v>
      </c>
      <c r="J64" s="52" t="s">
        <v>38</v>
      </c>
      <c r="K64" s="53" t="s">
        <v>287</v>
      </c>
      <c r="L64" s="54" t="s">
        <v>40</v>
      </c>
      <c r="M64" s="55">
        <v>269879.53999999998</v>
      </c>
      <c r="N64" s="55">
        <v>142899.29999999999</v>
      </c>
      <c r="O64" s="56">
        <f t="shared" si="2"/>
        <v>0.47050710105701232</v>
      </c>
      <c r="P64" s="62">
        <v>42999</v>
      </c>
      <c r="Q64" s="66" t="s">
        <v>414</v>
      </c>
      <c r="R64" s="63">
        <v>17363774000180</v>
      </c>
      <c r="S64" s="67" t="s">
        <v>44</v>
      </c>
      <c r="T64" s="52" t="s">
        <v>415</v>
      </c>
      <c r="U64" s="64">
        <v>43033</v>
      </c>
      <c r="V64" s="53">
        <v>43038</v>
      </c>
      <c r="W64" s="69"/>
      <c r="X64" s="69"/>
      <c r="Y64" s="70"/>
      <c r="Z64" s="71"/>
      <c r="AA64" s="71"/>
      <c r="AB64" s="71"/>
      <c r="AC64" s="71"/>
      <c r="AD64" s="71"/>
    </row>
    <row r="65" spans="2:30">
      <c r="B65" s="52" t="s">
        <v>416</v>
      </c>
      <c r="C65" s="49" t="s">
        <v>179</v>
      </c>
      <c r="D65" s="49" t="s">
        <v>417</v>
      </c>
      <c r="E65" s="52" t="s">
        <v>323</v>
      </c>
      <c r="F65" s="52" t="s">
        <v>324</v>
      </c>
      <c r="G65" s="57" t="s">
        <v>418</v>
      </c>
      <c r="H65" s="52" t="s">
        <v>419</v>
      </c>
      <c r="I65" s="51" t="s">
        <v>37</v>
      </c>
      <c r="J65" s="52" t="s">
        <v>38</v>
      </c>
      <c r="K65" s="53" t="s">
        <v>420</v>
      </c>
      <c r="L65" s="54" t="s">
        <v>63</v>
      </c>
      <c r="M65" s="55"/>
      <c r="N65" s="55"/>
      <c r="O65" s="56"/>
      <c r="P65" s="56"/>
      <c r="Q65" s="66"/>
      <c r="R65" s="63"/>
      <c r="S65" s="67"/>
      <c r="T65" s="52"/>
      <c r="U65" s="64"/>
      <c r="V65" s="53"/>
      <c r="W65" s="69"/>
      <c r="X65" s="69"/>
      <c r="Y65" s="70"/>
      <c r="Z65" s="71"/>
      <c r="AA65" s="71"/>
      <c r="AB65" s="71"/>
      <c r="AC65" s="71"/>
      <c r="AD65" s="71"/>
    </row>
    <row r="66" spans="2:30">
      <c r="B66" s="77" t="s">
        <v>421</v>
      </c>
      <c r="C66" s="78" t="s">
        <v>186</v>
      </c>
      <c r="D66" s="78" t="s">
        <v>422</v>
      </c>
      <c r="E66" s="77" t="s">
        <v>323</v>
      </c>
      <c r="F66" s="52" t="s">
        <v>324</v>
      </c>
      <c r="G66" s="79" t="s">
        <v>423</v>
      </c>
      <c r="H66" s="77" t="s">
        <v>182</v>
      </c>
      <c r="I66" s="80" t="s">
        <v>37</v>
      </c>
      <c r="J66" s="77" t="s">
        <v>38</v>
      </c>
      <c r="K66" s="81" t="s">
        <v>424</v>
      </c>
      <c r="L66" s="82" t="s">
        <v>40</v>
      </c>
      <c r="M66" s="83">
        <v>110167.6</v>
      </c>
      <c r="N66" s="55">
        <v>26338</v>
      </c>
      <c r="O66" s="56">
        <f t="shared" si="2"/>
        <v>0.76092789531586424</v>
      </c>
      <c r="P66" s="62">
        <v>43007</v>
      </c>
      <c r="Q66" s="73" t="s">
        <v>425</v>
      </c>
      <c r="R66" s="84">
        <v>12711505000143</v>
      </c>
      <c r="S66" s="67" t="s">
        <v>55</v>
      </c>
      <c r="T66" s="77" t="s">
        <v>221</v>
      </c>
      <c r="U66" s="85">
        <v>43062</v>
      </c>
      <c r="V66" s="81">
        <v>43063</v>
      </c>
      <c r="W66" s="86"/>
      <c r="X66" s="86"/>
      <c r="Y66" s="87"/>
      <c r="Z66" s="88"/>
      <c r="AA66" s="88"/>
      <c r="AB66" s="88"/>
      <c r="AC66" s="88"/>
      <c r="AD66" s="88"/>
    </row>
    <row r="67" spans="2:30">
      <c r="B67" s="52" t="s">
        <v>426</v>
      </c>
      <c r="C67" s="49" t="s">
        <v>192</v>
      </c>
      <c r="D67" s="49" t="s">
        <v>165</v>
      </c>
      <c r="E67" s="52" t="s">
        <v>323</v>
      </c>
      <c r="F67" s="52" t="s">
        <v>324</v>
      </c>
      <c r="G67" s="57" t="s">
        <v>427</v>
      </c>
      <c r="H67" s="52" t="s">
        <v>51</v>
      </c>
      <c r="I67" s="51" t="s">
        <v>37</v>
      </c>
      <c r="J67" s="52" t="s">
        <v>38</v>
      </c>
      <c r="K67" s="53" t="s">
        <v>195</v>
      </c>
      <c r="L67" s="54" t="s">
        <v>40</v>
      </c>
      <c r="M67" s="55">
        <v>152015.29</v>
      </c>
      <c r="N67" s="55">
        <v>129210</v>
      </c>
      <c r="O67" s="56">
        <f t="shared" si="2"/>
        <v>0.15001971183293475</v>
      </c>
      <c r="P67" s="62">
        <v>43063</v>
      </c>
      <c r="Q67" s="66" t="s">
        <v>428</v>
      </c>
      <c r="R67" s="63">
        <v>4607627000166</v>
      </c>
      <c r="S67" s="67" t="s">
        <v>44</v>
      </c>
      <c r="T67" s="52" t="s">
        <v>429</v>
      </c>
      <c r="U67" s="64">
        <v>43088</v>
      </c>
      <c r="V67" s="53">
        <v>43115</v>
      </c>
      <c r="W67" s="69"/>
      <c r="X67" s="69"/>
      <c r="Y67" s="70"/>
      <c r="Z67" s="71"/>
      <c r="AA67" s="71"/>
      <c r="AB67" s="71"/>
      <c r="AC67" s="71"/>
      <c r="AD67" s="71"/>
    </row>
    <row r="68" spans="2:30">
      <c r="B68" s="52" t="s">
        <v>430</v>
      </c>
      <c r="C68" s="49" t="s">
        <v>200</v>
      </c>
      <c r="D68" s="49" t="s">
        <v>431</v>
      </c>
      <c r="E68" s="52" t="s">
        <v>323</v>
      </c>
      <c r="F68" s="52" t="s">
        <v>324</v>
      </c>
      <c r="G68" s="57" t="s">
        <v>432</v>
      </c>
      <c r="H68" s="52" t="s">
        <v>433</v>
      </c>
      <c r="I68" s="51" t="s">
        <v>37</v>
      </c>
      <c r="J68" s="52" t="s">
        <v>38</v>
      </c>
      <c r="K68" s="53" t="s">
        <v>68</v>
      </c>
      <c r="L68" s="54" t="s">
        <v>40</v>
      </c>
      <c r="M68" s="55">
        <v>89296.76</v>
      </c>
      <c r="N68" s="55">
        <v>19990</v>
      </c>
      <c r="O68" s="56">
        <f t="shared" si="2"/>
        <v>0.77613969420615037</v>
      </c>
      <c r="P68" s="62">
        <v>43034</v>
      </c>
      <c r="Q68" s="66" t="s">
        <v>434</v>
      </c>
      <c r="R68" s="63">
        <v>61074175000138</v>
      </c>
      <c r="S68" s="67" t="s">
        <v>44</v>
      </c>
      <c r="T68" s="52" t="s">
        <v>435</v>
      </c>
      <c r="U68" s="64">
        <v>43087</v>
      </c>
      <c r="V68" s="53">
        <v>43089</v>
      </c>
      <c r="W68" s="69"/>
      <c r="X68" s="69"/>
      <c r="Y68" s="70"/>
      <c r="Z68" s="71"/>
      <c r="AA68" s="71"/>
      <c r="AB68" s="71"/>
      <c r="AC68" s="71"/>
      <c r="AD68" s="71"/>
    </row>
    <row r="69" spans="2:30">
      <c r="B69" s="52" t="s">
        <v>436</v>
      </c>
      <c r="C69" s="49" t="s">
        <v>205</v>
      </c>
      <c r="D69" s="49" t="s">
        <v>431</v>
      </c>
      <c r="E69" s="52" t="s">
        <v>323</v>
      </c>
      <c r="F69" s="52" t="s">
        <v>324</v>
      </c>
      <c r="G69" s="66" t="s">
        <v>437</v>
      </c>
      <c r="H69" s="52" t="s">
        <v>113</v>
      </c>
      <c r="I69" s="51" t="s">
        <v>37</v>
      </c>
      <c r="J69" s="52" t="s">
        <v>38</v>
      </c>
      <c r="K69" s="53" t="s">
        <v>438</v>
      </c>
      <c r="L69" s="54" t="s">
        <v>40</v>
      </c>
      <c r="M69" s="55">
        <v>2023603.85</v>
      </c>
      <c r="N69" s="55">
        <v>1942524.15</v>
      </c>
      <c r="O69" s="56">
        <f t="shared" si="2"/>
        <v>4.0066982477820541E-2</v>
      </c>
      <c r="P69" s="62">
        <v>43339</v>
      </c>
      <c r="Q69" s="66" t="s">
        <v>439</v>
      </c>
      <c r="R69" s="63" t="s">
        <v>440</v>
      </c>
      <c r="S69" s="67" t="s">
        <v>44</v>
      </c>
      <c r="T69" s="52" t="s">
        <v>441</v>
      </c>
      <c r="U69" s="64">
        <v>43360</v>
      </c>
      <c r="V69" s="53">
        <v>43361</v>
      </c>
      <c r="W69" s="69"/>
      <c r="X69" s="69"/>
      <c r="Y69" s="70"/>
      <c r="Z69" s="71"/>
      <c r="AA69" s="71"/>
      <c r="AB69" s="71"/>
      <c r="AC69" s="71"/>
      <c r="AD69" s="71"/>
    </row>
    <row r="70" spans="2:30">
      <c r="B70" s="52" t="s">
        <v>442</v>
      </c>
      <c r="C70" s="49" t="s">
        <v>56</v>
      </c>
      <c r="D70" s="49" t="s">
        <v>170</v>
      </c>
      <c r="E70" s="52" t="s">
        <v>323</v>
      </c>
      <c r="F70" s="52" t="s">
        <v>324</v>
      </c>
      <c r="G70" s="57" t="s">
        <v>443</v>
      </c>
      <c r="H70" s="52" t="s">
        <v>444</v>
      </c>
      <c r="I70" s="51" t="s">
        <v>37</v>
      </c>
      <c r="J70" s="52" t="s">
        <v>38</v>
      </c>
      <c r="K70" s="53" t="s">
        <v>102</v>
      </c>
      <c r="L70" s="54" t="s">
        <v>40</v>
      </c>
      <c r="M70" s="55">
        <v>51556</v>
      </c>
      <c r="N70" s="55">
        <v>45800</v>
      </c>
      <c r="O70" s="56">
        <f t="shared" ref="O70:O74" si="4">IFERROR((M70-N70)/M70,)</f>
        <v>0.11164558926216153</v>
      </c>
      <c r="P70" s="62">
        <v>43229</v>
      </c>
      <c r="Q70" s="57" t="s">
        <v>445</v>
      </c>
      <c r="R70" s="63">
        <v>16758271000140</v>
      </c>
      <c r="S70" s="67" t="s">
        <v>44</v>
      </c>
      <c r="T70" s="52" t="s">
        <v>446</v>
      </c>
      <c r="U70" s="64">
        <v>43277</v>
      </c>
      <c r="V70" s="53">
        <v>43278</v>
      </c>
      <c r="W70" s="69"/>
      <c r="X70" s="69"/>
      <c r="Y70" s="70"/>
      <c r="Z70" s="71"/>
      <c r="AA70" s="71"/>
      <c r="AB70" s="71"/>
      <c r="AC70" s="71"/>
      <c r="AD70" s="71"/>
    </row>
    <row r="71" spans="2:30">
      <c r="B71" s="52" t="s">
        <v>447</v>
      </c>
      <c r="C71" s="49" t="s">
        <v>216</v>
      </c>
      <c r="D71" s="49" t="s">
        <v>330</v>
      </c>
      <c r="E71" s="52" t="s">
        <v>323</v>
      </c>
      <c r="F71" s="52" t="s">
        <v>324</v>
      </c>
      <c r="G71" s="73" t="s">
        <v>448</v>
      </c>
      <c r="H71" s="52" t="s">
        <v>182</v>
      </c>
      <c r="I71" s="51" t="s">
        <v>37</v>
      </c>
      <c r="J71" s="52" t="s">
        <v>38</v>
      </c>
      <c r="K71" s="53" t="s">
        <v>403</v>
      </c>
      <c r="L71" s="54" t="s">
        <v>40</v>
      </c>
      <c r="M71" s="55">
        <v>104643</v>
      </c>
      <c r="N71" s="55">
        <v>102625</v>
      </c>
      <c r="O71" s="56">
        <f t="shared" si="4"/>
        <v>1.9284615311105379E-2</v>
      </c>
      <c r="P71" s="62">
        <v>43087</v>
      </c>
      <c r="Q71" s="57" t="s">
        <v>409</v>
      </c>
      <c r="R71" s="63" t="s">
        <v>410</v>
      </c>
      <c r="S71" s="67" t="s">
        <v>55</v>
      </c>
      <c r="T71" s="89" t="s">
        <v>449</v>
      </c>
      <c r="U71" s="64">
        <v>43137</v>
      </c>
      <c r="V71" s="53">
        <v>43138</v>
      </c>
      <c r="W71" s="69"/>
      <c r="X71" s="69"/>
      <c r="Y71" s="70"/>
      <c r="Z71" s="71"/>
      <c r="AA71" s="71"/>
      <c r="AB71" s="71"/>
      <c r="AC71" s="71"/>
      <c r="AD71" s="71"/>
    </row>
    <row r="72" spans="2:30">
      <c r="B72" s="52" t="s">
        <v>450</v>
      </c>
      <c r="C72" s="49" t="s">
        <v>221</v>
      </c>
      <c r="D72" s="49" t="s">
        <v>285</v>
      </c>
      <c r="E72" s="52" t="s">
        <v>323</v>
      </c>
      <c r="F72" s="52" t="s">
        <v>324</v>
      </c>
      <c r="G72" s="57" t="s">
        <v>451</v>
      </c>
      <c r="H72" s="52" t="s">
        <v>36</v>
      </c>
      <c r="I72" s="51" t="s">
        <v>37</v>
      </c>
      <c r="J72" s="52" t="s">
        <v>38</v>
      </c>
      <c r="K72" s="53" t="s">
        <v>52</v>
      </c>
      <c r="L72" s="54" t="s">
        <v>40</v>
      </c>
      <c r="M72" s="55">
        <v>198254.3</v>
      </c>
      <c r="N72" s="55">
        <v>196265</v>
      </c>
      <c r="O72" s="56">
        <f t="shared" si="4"/>
        <v>1.0034082489005225E-2</v>
      </c>
      <c r="P72" s="62">
        <v>43075</v>
      </c>
      <c r="Q72" s="57" t="s">
        <v>452</v>
      </c>
      <c r="R72" s="63">
        <v>417120000270</v>
      </c>
      <c r="S72" s="67" t="s">
        <v>44</v>
      </c>
      <c r="T72" s="52" t="s">
        <v>453</v>
      </c>
      <c r="U72" s="64">
        <v>43098</v>
      </c>
      <c r="V72" s="53">
        <v>43110</v>
      </c>
      <c r="W72" s="69"/>
      <c r="X72" s="69"/>
      <c r="Y72" s="70"/>
      <c r="Z72" s="71"/>
      <c r="AA72" s="71"/>
      <c r="AB72" s="71"/>
      <c r="AC72" s="71"/>
      <c r="AD72" s="71"/>
    </row>
    <row r="73" spans="2:30">
      <c r="B73" s="52" t="s">
        <v>454</v>
      </c>
      <c r="C73" s="49" t="s">
        <v>143</v>
      </c>
      <c r="D73" s="49" t="s">
        <v>455</v>
      </c>
      <c r="E73" s="52" t="s">
        <v>323</v>
      </c>
      <c r="F73" s="52" t="s">
        <v>324</v>
      </c>
      <c r="G73" s="57" t="s">
        <v>456</v>
      </c>
      <c r="H73" s="52" t="s">
        <v>457</v>
      </c>
      <c r="I73" s="51" t="s">
        <v>37</v>
      </c>
      <c r="J73" s="52" t="s">
        <v>38</v>
      </c>
      <c r="K73" s="53" t="s">
        <v>458</v>
      </c>
      <c r="L73" s="54" t="s">
        <v>40</v>
      </c>
      <c r="M73" s="55">
        <v>18900</v>
      </c>
      <c r="N73" s="55">
        <v>18900</v>
      </c>
      <c r="O73" s="56">
        <f t="shared" si="4"/>
        <v>0</v>
      </c>
      <c r="P73" s="62">
        <v>43124</v>
      </c>
      <c r="Q73" s="57" t="s">
        <v>459</v>
      </c>
      <c r="R73" s="63">
        <v>17599631000171</v>
      </c>
      <c r="S73" s="67" t="s">
        <v>44</v>
      </c>
      <c r="T73" s="49" t="s">
        <v>460</v>
      </c>
      <c r="U73" s="68" t="s">
        <v>461</v>
      </c>
      <c r="V73" s="49" t="s">
        <v>462</v>
      </c>
      <c r="W73" s="69"/>
      <c r="X73" s="69"/>
      <c r="Y73" s="70"/>
      <c r="Z73" s="71"/>
      <c r="AA73" s="71"/>
      <c r="AB73" s="71"/>
      <c r="AC73" s="71"/>
      <c r="AD73" s="71"/>
    </row>
    <row r="74" spans="2:30">
      <c r="B74" s="52" t="s">
        <v>463</v>
      </c>
      <c r="C74" s="49" t="s">
        <v>230</v>
      </c>
      <c r="D74" s="49" t="s">
        <v>464</v>
      </c>
      <c r="E74" s="52" t="s">
        <v>323</v>
      </c>
      <c r="F74" s="52" t="s">
        <v>324</v>
      </c>
      <c r="G74" s="57" t="s">
        <v>465</v>
      </c>
      <c r="H74" s="52" t="s">
        <v>121</v>
      </c>
      <c r="I74" s="51" t="s">
        <v>37</v>
      </c>
      <c r="J74" s="52" t="s">
        <v>38</v>
      </c>
      <c r="K74" s="53" t="s">
        <v>466</v>
      </c>
      <c r="L74" s="54" t="s">
        <v>40</v>
      </c>
      <c r="M74" s="55">
        <v>369474.51</v>
      </c>
      <c r="N74" s="55">
        <v>346862</v>
      </c>
      <c r="O74" s="56">
        <f t="shared" si="4"/>
        <v>6.1201813353781859E-2</v>
      </c>
      <c r="P74" s="62">
        <v>43174</v>
      </c>
      <c r="Q74" s="66" t="s">
        <v>467</v>
      </c>
      <c r="R74" s="63">
        <v>13351574000156</v>
      </c>
      <c r="S74" s="67" t="s">
        <v>44</v>
      </c>
      <c r="T74" s="52" t="s">
        <v>468</v>
      </c>
      <c r="U74" s="64">
        <v>43223</v>
      </c>
      <c r="V74" s="53">
        <v>43224</v>
      </c>
      <c r="W74" s="69"/>
      <c r="X74" s="69"/>
      <c r="Y74" s="70"/>
      <c r="Z74" s="71"/>
      <c r="AA74" s="71"/>
      <c r="AB74" s="71"/>
      <c r="AC74" s="71"/>
      <c r="AD74" s="71"/>
    </row>
    <row r="75" spans="2:30">
      <c r="B75" s="52" t="s">
        <v>469</v>
      </c>
      <c r="C75" s="49" t="s">
        <v>236</v>
      </c>
      <c r="D75" s="49" t="s">
        <v>470</v>
      </c>
      <c r="E75" s="52" t="s">
        <v>323</v>
      </c>
      <c r="F75" s="52" t="s">
        <v>324</v>
      </c>
      <c r="G75" s="57" t="s">
        <v>471</v>
      </c>
      <c r="H75" s="52" t="s">
        <v>121</v>
      </c>
      <c r="I75" s="51" t="s">
        <v>37</v>
      </c>
      <c r="J75" s="52" t="s">
        <v>38</v>
      </c>
      <c r="K75" s="53" t="s">
        <v>84</v>
      </c>
      <c r="L75" s="54" t="s">
        <v>40</v>
      </c>
      <c r="M75" s="55">
        <v>356404.67</v>
      </c>
      <c r="N75" s="55">
        <v>317176.62</v>
      </c>
      <c r="O75" s="56">
        <f t="shared" ref="O75:O78" si="5">IFERROR((M75-N75)/M75,)</f>
        <v>0.11006603813580779</v>
      </c>
      <c r="P75" s="62">
        <v>43111</v>
      </c>
      <c r="Q75" s="66" t="s">
        <v>472</v>
      </c>
      <c r="R75" s="63">
        <v>4325499000168</v>
      </c>
      <c r="S75" s="67" t="s">
        <v>44</v>
      </c>
      <c r="T75" s="49" t="s">
        <v>473</v>
      </c>
      <c r="U75" s="68" t="s">
        <v>474</v>
      </c>
      <c r="V75" s="49" t="s">
        <v>475</v>
      </c>
      <c r="W75" s="69"/>
      <c r="X75" s="69"/>
      <c r="Y75" s="70"/>
      <c r="Z75" s="71"/>
      <c r="AA75" s="71"/>
      <c r="AB75" s="71"/>
      <c r="AC75" s="71"/>
      <c r="AD75" s="71"/>
    </row>
    <row r="76" spans="2:30">
      <c r="B76" s="52" t="s">
        <v>476</v>
      </c>
      <c r="C76" s="49" t="s">
        <v>242</v>
      </c>
      <c r="D76" s="49" t="s">
        <v>477</v>
      </c>
      <c r="E76" s="52" t="s">
        <v>323</v>
      </c>
      <c r="F76" s="52" t="s">
        <v>324</v>
      </c>
      <c r="G76" s="57" t="s">
        <v>478</v>
      </c>
      <c r="H76" s="52" t="s">
        <v>245</v>
      </c>
      <c r="I76" s="51" t="s">
        <v>37</v>
      </c>
      <c r="J76" s="52" t="s">
        <v>38</v>
      </c>
      <c r="K76" s="53"/>
      <c r="L76" s="54" t="s">
        <v>63</v>
      </c>
      <c r="M76" s="55"/>
      <c r="N76" s="55"/>
      <c r="O76" s="56"/>
      <c r="P76" s="56"/>
      <c r="Q76" s="66"/>
      <c r="R76" s="63"/>
      <c r="S76" s="67"/>
      <c r="T76" s="52"/>
      <c r="U76" s="64"/>
      <c r="V76" s="53"/>
      <c r="W76" s="69"/>
      <c r="X76" s="69"/>
      <c r="Y76" s="70"/>
      <c r="Z76" s="71"/>
      <c r="AA76" s="71"/>
      <c r="AB76" s="71"/>
      <c r="AC76" s="71"/>
      <c r="AD76" s="71"/>
    </row>
    <row r="77" spans="2:30">
      <c r="B77" s="52" t="s">
        <v>479</v>
      </c>
      <c r="C77" s="49" t="s">
        <v>249</v>
      </c>
      <c r="D77" s="49" t="s">
        <v>480</v>
      </c>
      <c r="E77" s="52" t="s">
        <v>323</v>
      </c>
      <c r="F77" s="52" t="s">
        <v>324</v>
      </c>
      <c r="G77" s="57" t="s">
        <v>481</v>
      </c>
      <c r="H77" s="52" t="s">
        <v>36</v>
      </c>
      <c r="I77" s="51" t="s">
        <v>37</v>
      </c>
      <c r="J77" s="52" t="s">
        <v>38</v>
      </c>
      <c r="K77" s="53" t="s">
        <v>68</v>
      </c>
      <c r="L77" s="54" t="s">
        <v>40</v>
      </c>
      <c r="M77" s="55">
        <v>601637</v>
      </c>
      <c r="N77" s="55">
        <v>519927.22</v>
      </c>
      <c r="O77" s="56">
        <f t="shared" si="5"/>
        <v>0.13581242510018504</v>
      </c>
      <c r="P77" s="62">
        <v>43122</v>
      </c>
      <c r="Q77" s="66" t="s">
        <v>409</v>
      </c>
      <c r="R77" s="63" t="s">
        <v>410</v>
      </c>
      <c r="S77" s="67" t="s">
        <v>55</v>
      </c>
      <c r="T77" s="52" t="s">
        <v>482</v>
      </c>
      <c r="U77" s="68" t="s">
        <v>483</v>
      </c>
      <c r="V77" s="49" t="s">
        <v>484</v>
      </c>
      <c r="W77" s="69"/>
      <c r="X77" s="69"/>
      <c r="Y77" s="70"/>
      <c r="Z77" s="71"/>
      <c r="AA77" s="71"/>
      <c r="AB77" s="71"/>
      <c r="AC77" s="71"/>
      <c r="AD77" s="71"/>
    </row>
    <row r="78" spans="2:30">
      <c r="B78" s="52" t="s">
        <v>485</v>
      </c>
      <c r="C78" s="49" t="s">
        <v>254</v>
      </c>
      <c r="D78" s="49" t="s">
        <v>201</v>
      </c>
      <c r="E78" s="52" t="s">
        <v>323</v>
      </c>
      <c r="F78" s="52" t="s">
        <v>324</v>
      </c>
      <c r="G78" s="57" t="s">
        <v>486</v>
      </c>
      <c r="H78" s="52" t="s">
        <v>133</v>
      </c>
      <c r="I78" s="51" t="s">
        <v>37</v>
      </c>
      <c r="J78" s="52" t="s">
        <v>38</v>
      </c>
      <c r="K78" s="53" t="s">
        <v>487</v>
      </c>
      <c r="L78" s="54" t="s">
        <v>40</v>
      </c>
      <c r="M78" s="55">
        <v>92909.7</v>
      </c>
      <c r="N78" s="55">
        <v>84000</v>
      </c>
      <c r="O78" s="56">
        <f t="shared" si="5"/>
        <v>9.5896338057274932E-2</v>
      </c>
      <c r="P78" s="62">
        <v>43304</v>
      </c>
      <c r="Q78" s="66" t="s">
        <v>488</v>
      </c>
      <c r="R78" s="63" t="s">
        <v>410</v>
      </c>
      <c r="S78" s="67" t="s">
        <v>55</v>
      </c>
      <c r="T78" s="52" t="s">
        <v>489</v>
      </c>
      <c r="U78" s="64">
        <v>43305</v>
      </c>
      <c r="V78" s="53">
        <v>43313</v>
      </c>
      <c r="W78" s="69"/>
      <c r="X78" s="69"/>
      <c r="Y78" s="70"/>
      <c r="Z78" s="71"/>
      <c r="AA78" s="71"/>
      <c r="AB78" s="71"/>
      <c r="AC78" s="71"/>
      <c r="AD78" s="71"/>
    </row>
    <row r="79" spans="2:30">
      <c r="B79" s="52" t="s">
        <v>490</v>
      </c>
      <c r="C79" s="49" t="s">
        <v>258</v>
      </c>
      <c r="D79" s="49" t="s">
        <v>295</v>
      </c>
      <c r="E79" s="52" t="s">
        <v>323</v>
      </c>
      <c r="F79" s="52" t="s">
        <v>324</v>
      </c>
      <c r="G79" s="57" t="s">
        <v>491</v>
      </c>
      <c r="H79" s="52" t="s">
        <v>62</v>
      </c>
      <c r="I79" s="51" t="s">
        <v>37</v>
      </c>
      <c r="J79" s="52" t="s">
        <v>38</v>
      </c>
      <c r="K79" s="53"/>
      <c r="L79" s="54" t="s">
        <v>63</v>
      </c>
      <c r="M79" s="55"/>
      <c r="N79" s="55"/>
      <c r="O79" s="56"/>
      <c r="P79" s="56"/>
      <c r="Q79" s="90"/>
      <c r="R79" s="63"/>
      <c r="S79" s="67"/>
      <c r="T79" s="52"/>
      <c r="U79" s="64"/>
      <c r="V79" s="53"/>
      <c r="W79" s="69"/>
      <c r="X79" s="69"/>
      <c r="Y79" s="70"/>
      <c r="Z79" s="71"/>
      <c r="AA79" s="71"/>
      <c r="AB79" s="71"/>
      <c r="AC79" s="71"/>
      <c r="AD79" s="71"/>
    </row>
    <row r="80" spans="2:30">
      <c r="B80" s="52" t="s">
        <v>492</v>
      </c>
      <c r="C80" s="49" t="s">
        <v>267</v>
      </c>
      <c r="D80" s="49" t="s">
        <v>222</v>
      </c>
      <c r="E80" s="52" t="s">
        <v>323</v>
      </c>
      <c r="F80" s="52" t="s">
        <v>324</v>
      </c>
      <c r="G80" s="57" t="s">
        <v>493</v>
      </c>
      <c r="H80" s="52" t="s">
        <v>51</v>
      </c>
      <c r="I80" s="51" t="s">
        <v>37</v>
      </c>
      <c r="J80" s="52" t="s">
        <v>38</v>
      </c>
      <c r="K80" s="53" t="s">
        <v>494</v>
      </c>
      <c r="L80" s="54" t="s">
        <v>63</v>
      </c>
      <c r="M80" s="55"/>
      <c r="N80" s="55"/>
      <c r="O80" s="56"/>
      <c r="P80" s="56"/>
      <c r="Q80" s="66"/>
      <c r="R80" s="63"/>
      <c r="S80" s="67"/>
      <c r="T80" s="52"/>
      <c r="U80" s="64"/>
      <c r="V80" s="53"/>
      <c r="W80" s="69"/>
      <c r="X80" s="69"/>
      <c r="Y80" s="70"/>
      <c r="Z80" s="71"/>
      <c r="AA80" s="71"/>
      <c r="AB80" s="71"/>
      <c r="AC80" s="71"/>
      <c r="AD80" s="71"/>
    </row>
    <row r="81" spans="2:30">
      <c r="B81" s="49" t="s">
        <v>495</v>
      </c>
      <c r="C81" s="49" t="s">
        <v>496</v>
      </c>
      <c r="D81" s="49" t="s">
        <v>497</v>
      </c>
      <c r="E81" s="49" t="s">
        <v>323</v>
      </c>
      <c r="F81" s="52" t="s">
        <v>324</v>
      </c>
      <c r="G81" s="57" t="s">
        <v>498</v>
      </c>
      <c r="H81" s="52" t="s">
        <v>51</v>
      </c>
      <c r="I81" s="51" t="s">
        <v>37</v>
      </c>
      <c r="J81" s="52" t="s">
        <v>38</v>
      </c>
      <c r="K81" s="91" t="s">
        <v>499</v>
      </c>
      <c r="L81" s="54" t="s">
        <v>40</v>
      </c>
      <c r="M81" s="55">
        <v>789659.75</v>
      </c>
      <c r="N81" s="55">
        <v>648600</v>
      </c>
      <c r="O81" s="56">
        <f t="shared" ref="O81:O82" si="6">IFERROR((M81-N81)/M81,)</f>
        <v>0.17863358237519386</v>
      </c>
      <c r="P81" s="62">
        <v>43179</v>
      </c>
      <c r="Q81" s="66" t="s">
        <v>196</v>
      </c>
      <c r="R81" s="63" t="s">
        <v>197</v>
      </c>
      <c r="S81" s="92" t="s">
        <v>44</v>
      </c>
      <c r="T81" s="52" t="s">
        <v>234</v>
      </c>
      <c r="U81" s="64">
        <v>43192</v>
      </c>
      <c r="V81" s="53">
        <v>43193</v>
      </c>
      <c r="W81" s="69"/>
      <c r="X81" s="69"/>
      <c r="Y81" s="70"/>
      <c r="Z81" s="71"/>
      <c r="AA81" s="71"/>
      <c r="AB81" s="71"/>
      <c r="AC81" s="71"/>
      <c r="AD81" s="71"/>
    </row>
    <row r="82" spans="2:30">
      <c r="B82" s="52" t="s">
        <v>500</v>
      </c>
      <c r="C82" s="49" t="s">
        <v>501</v>
      </c>
      <c r="D82" s="49" t="s">
        <v>341</v>
      </c>
      <c r="E82" s="49" t="s">
        <v>323</v>
      </c>
      <c r="F82" s="52" t="s">
        <v>324</v>
      </c>
      <c r="G82" s="57" t="s">
        <v>502</v>
      </c>
      <c r="H82" s="52" t="s">
        <v>62</v>
      </c>
      <c r="I82" s="51" t="s">
        <v>37</v>
      </c>
      <c r="J82" s="52" t="s">
        <v>38</v>
      </c>
      <c r="K82" s="53" t="s">
        <v>84</v>
      </c>
      <c r="L82" s="54" t="s">
        <v>40</v>
      </c>
      <c r="M82" s="55">
        <v>213287.54</v>
      </c>
      <c r="N82" s="55">
        <v>142299</v>
      </c>
      <c r="O82" s="56">
        <f t="shared" si="6"/>
        <v>0.33283022533805773</v>
      </c>
      <c r="P82" s="62">
        <v>43117</v>
      </c>
      <c r="Q82" s="66" t="s">
        <v>503</v>
      </c>
      <c r="R82" s="63">
        <v>21612539000171</v>
      </c>
      <c r="S82" s="67" t="s">
        <v>44</v>
      </c>
      <c r="T82" s="49" t="s">
        <v>504</v>
      </c>
      <c r="U82" s="68" t="s">
        <v>505</v>
      </c>
      <c r="V82" s="49" t="s">
        <v>506</v>
      </c>
      <c r="W82" s="69"/>
      <c r="X82" s="69"/>
      <c r="Y82" s="70"/>
      <c r="Z82" s="71"/>
      <c r="AA82" s="71"/>
      <c r="AB82" s="71"/>
      <c r="AC82" s="71"/>
      <c r="AD82" s="71"/>
    </row>
    <row r="83" spans="2:30">
      <c r="B83" s="52" t="s">
        <v>507</v>
      </c>
      <c r="C83" s="49" t="s">
        <v>508</v>
      </c>
      <c r="D83" s="49" t="s">
        <v>206</v>
      </c>
      <c r="E83" s="49" t="s">
        <v>323</v>
      </c>
      <c r="F83" s="52" t="s">
        <v>324</v>
      </c>
      <c r="G83" s="93" t="s">
        <v>509</v>
      </c>
      <c r="H83" s="52" t="s">
        <v>121</v>
      </c>
      <c r="I83" s="51" t="s">
        <v>37</v>
      </c>
      <c r="J83" s="52" t="s">
        <v>38</v>
      </c>
      <c r="K83" s="53"/>
      <c r="L83" s="54" t="s">
        <v>63</v>
      </c>
      <c r="M83" s="55"/>
      <c r="N83" s="55"/>
      <c r="O83" s="56"/>
      <c r="P83" s="56"/>
      <c r="Q83" s="66"/>
      <c r="R83" s="63"/>
      <c r="S83" s="67"/>
      <c r="T83" s="52"/>
      <c r="U83" s="64"/>
      <c r="V83" s="53"/>
      <c r="W83" s="69"/>
      <c r="X83" s="69"/>
      <c r="Y83" s="70"/>
      <c r="Z83" s="71"/>
      <c r="AA83" s="71"/>
      <c r="AB83" s="71"/>
      <c r="AC83" s="71"/>
      <c r="AD83" s="71"/>
    </row>
    <row r="84" spans="2:30">
      <c r="B84" s="52" t="s">
        <v>510</v>
      </c>
      <c r="C84" s="49" t="s">
        <v>362</v>
      </c>
      <c r="D84" s="49" t="s">
        <v>298</v>
      </c>
      <c r="E84" s="52" t="s">
        <v>323</v>
      </c>
      <c r="F84" s="52" t="s">
        <v>324</v>
      </c>
      <c r="G84" s="57" t="s">
        <v>511</v>
      </c>
      <c r="H84" s="52" t="s">
        <v>512</v>
      </c>
      <c r="I84" s="51" t="s">
        <v>37</v>
      </c>
      <c r="J84" s="52" t="s">
        <v>38</v>
      </c>
      <c r="K84" s="53" t="s">
        <v>458</v>
      </c>
      <c r="L84" s="54" t="s">
        <v>40</v>
      </c>
      <c r="M84" s="55">
        <v>827237.31</v>
      </c>
      <c r="N84" s="55">
        <v>510000</v>
      </c>
      <c r="O84" s="56">
        <f t="shared" ref="O84:O87" si="7">IFERROR((M84-N84)/M84,)</f>
        <v>0.38349008943999396</v>
      </c>
      <c r="P84" s="62">
        <v>43235</v>
      </c>
      <c r="Q84" s="66" t="s">
        <v>513</v>
      </c>
      <c r="R84" s="63" t="s">
        <v>514</v>
      </c>
      <c r="S84" s="52" t="s">
        <v>44</v>
      </c>
      <c r="T84" s="52" t="s">
        <v>515</v>
      </c>
      <c r="U84" s="64">
        <v>43272</v>
      </c>
      <c r="V84" s="53">
        <v>43273</v>
      </c>
      <c r="W84" s="69"/>
      <c r="X84" s="69"/>
      <c r="Y84" s="70"/>
      <c r="Z84" s="71"/>
      <c r="AA84" s="71"/>
      <c r="AB84" s="71"/>
      <c r="AC84" s="71"/>
      <c r="AD84" s="71"/>
    </row>
    <row r="85" spans="2:30">
      <c r="B85" s="52" t="s">
        <v>516</v>
      </c>
      <c r="C85" s="49" t="s">
        <v>517</v>
      </c>
      <c r="D85" s="49" t="s">
        <v>211</v>
      </c>
      <c r="E85" s="52" t="s">
        <v>323</v>
      </c>
      <c r="F85" s="52" t="s">
        <v>324</v>
      </c>
      <c r="G85" s="57" t="s">
        <v>518</v>
      </c>
      <c r="H85" s="52" t="s">
        <v>73</v>
      </c>
      <c r="I85" s="51" t="s">
        <v>37</v>
      </c>
      <c r="J85" s="52" t="s">
        <v>38</v>
      </c>
      <c r="K85" s="53" t="s">
        <v>519</v>
      </c>
      <c r="L85" s="54" t="s">
        <v>40</v>
      </c>
      <c r="M85" s="55">
        <v>83286.98</v>
      </c>
      <c r="N85" s="55">
        <v>53680</v>
      </c>
      <c r="O85" s="56">
        <f t="shared" si="7"/>
        <v>0.35548149302568055</v>
      </c>
      <c r="P85" s="62">
        <v>43124</v>
      </c>
      <c r="Q85" s="66" t="s">
        <v>520</v>
      </c>
      <c r="R85" s="63" t="s">
        <v>521</v>
      </c>
      <c r="S85" s="52" t="s">
        <v>44</v>
      </c>
      <c r="T85" s="49" t="s">
        <v>522</v>
      </c>
      <c r="U85" s="68" t="s">
        <v>523</v>
      </c>
      <c r="V85" s="49" t="s">
        <v>506</v>
      </c>
      <c r="W85" s="69"/>
      <c r="X85" s="69"/>
      <c r="Y85" s="70"/>
      <c r="Z85" s="71"/>
      <c r="AA85" s="71"/>
      <c r="AB85" s="71"/>
      <c r="AC85" s="71"/>
      <c r="AD85" s="71"/>
    </row>
    <row r="86" spans="2:30">
      <c r="B86" s="52" t="s">
        <v>524</v>
      </c>
      <c r="C86" s="49" t="s">
        <v>525</v>
      </c>
      <c r="D86" s="49" t="s">
        <v>526</v>
      </c>
      <c r="E86" s="52" t="s">
        <v>323</v>
      </c>
      <c r="F86" s="52" t="s">
        <v>324</v>
      </c>
      <c r="G86" s="57" t="s">
        <v>527</v>
      </c>
      <c r="H86" s="52" t="s">
        <v>528</v>
      </c>
      <c r="I86" s="51" t="s">
        <v>37</v>
      </c>
      <c r="J86" s="52" t="s">
        <v>38</v>
      </c>
      <c r="K86" s="53" t="s">
        <v>466</v>
      </c>
      <c r="L86" s="54" t="s">
        <v>40</v>
      </c>
      <c r="M86" s="55">
        <v>82356.67</v>
      </c>
      <c r="N86" s="55">
        <v>36500</v>
      </c>
      <c r="O86" s="56">
        <f t="shared" si="7"/>
        <v>0.55680578148679394</v>
      </c>
      <c r="P86" s="62">
        <v>43133</v>
      </c>
      <c r="Q86" s="66" t="s">
        <v>529</v>
      </c>
      <c r="R86" s="63">
        <v>13098174000180</v>
      </c>
      <c r="S86" s="52" t="s">
        <v>44</v>
      </c>
      <c r="T86" s="49" t="s">
        <v>530</v>
      </c>
      <c r="U86" s="68" t="s">
        <v>531</v>
      </c>
      <c r="V86" s="49" t="s">
        <v>532</v>
      </c>
      <c r="W86" s="69"/>
      <c r="X86" s="69"/>
      <c r="Y86" s="70"/>
      <c r="Z86" s="71"/>
      <c r="AA86" s="71"/>
      <c r="AB86" s="71"/>
      <c r="AC86" s="71"/>
      <c r="AD86" s="71"/>
    </row>
    <row r="87" spans="2:30">
      <c r="B87" s="52" t="s">
        <v>533</v>
      </c>
      <c r="C87" s="49" t="s">
        <v>534</v>
      </c>
      <c r="D87" s="49" t="s">
        <v>535</v>
      </c>
      <c r="E87" s="52" t="s">
        <v>323</v>
      </c>
      <c r="F87" s="52" t="s">
        <v>324</v>
      </c>
      <c r="G87" s="57" t="s">
        <v>536</v>
      </c>
      <c r="H87" s="52" t="s">
        <v>512</v>
      </c>
      <c r="I87" s="51" t="s">
        <v>37</v>
      </c>
      <c r="J87" s="52" t="s">
        <v>38</v>
      </c>
      <c r="K87" s="53" t="s">
        <v>537</v>
      </c>
      <c r="L87" s="54" t="s">
        <v>40</v>
      </c>
      <c r="M87" s="55">
        <v>846697.51</v>
      </c>
      <c r="N87" s="55">
        <v>214000</v>
      </c>
      <c r="O87" s="56">
        <f t="shared" si="7"/>
        <v>0.74725330183148875</v>
      </c>
      <c r="P87" s="62">
        <v>43325</v>
      </c>
      <c r="Q87" s="66" t="s">
        <v>538</v>
      </c>
      <c r="R87" s="63">
        <v>188111000173</v>
      </c>
      <c r="S87" s="52" t="s">
        <v>44</v>
      </c>
      <c r="T87" s="52" t="s">
        <v>539</v>
      </c>
      <c r="U87" s="64">
        <v>43354</v>
      </c>
      <c r="V87" s="53">
        <v>43356</v>
      </c>
      <c r="W87" s="69"/>
      <c r="X87" s="69"/>
      <c r="Y87" s="70"/>
      <c r="Z87" s="71"/>
      <c r="AA87" s="71"/>
      <c r="AB87" s="71"/>
      <c r="AC87" s="71"/>
      <c r="AD87" s="71"/>
    </row>
    <row r="88" spans="2:30">
      <c r="B88" s="52" t="s">
        <v>540</v>
      </c>
      <c r="C88" s="49" t="s">
        <v>541</v>
      </c>
      <c r="D88" s="49" t="s">
        <v>542</v>
      </c>
      <c r="E88" s="52" t="s">
        <v>323</v>
      </c>
      <c r="F88" s="52" t="s">
        <v>324</v>
      </c>
      <c r="G88" s="57" t="s">
        <v>543</v>
      </c>
      <c r="H88" s="52" t="s">
        <v>62</v>
      </c>
      <c r="I88" s="51" t="s">
        <v>37</v>
      </c>
      <c r="J88" s="52" t="s">
        <v>38</v>
      </c>
      <c r="K88" s="53" t="s">
        <v>39</v>
      </c>
      <c r="L88" s="54" t="s">
        <v>40</v>
      </c>
      <c r="M88" s="55">
        <v>1062178.0900000001</v>
      </c>
      <c r="N88" s="55">
        <v>784950.01</v>
      </c>
      <c r="O88" s="56">
        <f>IFERROR((M88-N88)/M88,)</f>
        <v>0.26099962201253846</v>
      </c>
      <c r="P88" s="62">
        <v>43153</v>
      </c>
      <c r="Q88" s="66" t="s">
        <v>544</v>
      </c>
      <c r="R88" s="63" t="s">
        <v>410</v>
      </c>
      <c r="S88" s="52" t="s">
        <v>44</v>
      </c>
      <c r="T88" s="52" t="s">
        <v>545</v>
      </c>
      <c r="U88" s="64">
        <v>43196</v>
      </c>
      <c r="V88" s="53">
        <v>43199</v>
      </c>
      <c r="W88" s="69"/>
      <c r="X88" s="69"/>
      <c r="Y88" s="70"/>
      <c r="Z88" s="71"/>
      <c r="AA88" s="71"/>
      <c r="AB88" s="71"/>
      <c r="AC88" s="71"/>
      <c r="AD88" s="71"/>
    </row>
    <row r="89" spans="2:30">
      <c r="B89" s="52" t="s">
        <v>546</v>
      </c>
      <c r="C89" s="49" t="s">
        <v>148</v>
      </c>
      <c r="D89" s="49" t="s">
        <v>547</v>
      </c>
      <c r="E89" s="52" t="s">
        <v>323</v>
      </c>
      <c r="F89" s="52" t="s">
        <v>324</v>
      </c>
      <c r="G89" s="57" t="s">
        <v>548</v>
      </c>
      <c r="H89" s="52" t="s">
        <v>549</v>
      </c>
      <c r="I89" s="51" t="s">
        <v>37</v>
      </c>
      <c r="J89" s="52" t="s">
        <v>38</v>
      </c>
      <c r="K89" s="53" t="s">
        <v>458</v>
      </c>
      <c r="L89" s="54" t="s">
        <v>40</v>
      </c>
      <c r="M89" s="55">
        <v>17640.330000000002</v>
      </c>
      <c r="N89" s="55">
        <v>8873</v>
      </c>
      <c r="O89" s="56">
        <f>IFERROR((M89-N89)/M89,)</f>
        <v>0.49700487462536136</v>
      </c>
      <c r="P89" s="62">
        <v>43091</v>
      </c>
      <c r="Q89" s="66" t="s">
        <v>550</v>
      </c>
      <c r="R89" s="63">
        <v>29418316000180</v>
      </c>
      <c r="S89" s="52" t="s">
        <v>44</v>
      </c>
      <c r="T89" s="49" t="s">
        <v>551</v>
      </c>
      <c r="U89" s="68" t="s">
        <v>505</v>
      </c>
      <c r="V89" s="49" t="s">
        <v>506</v>
      </c>
      <c r="W89" s="69"/>
      <c r="X89" s="69"/>
      <c r="Y89" s="70"/>
      <c r="Z89" s="71"/>
      <c r="AA89" s="71"/>
      <c r="AB89" s="71"/>
      <c r="AC89" s="71"/>
      <c r="AD89" s="71"/>
    </row>
    <row r="90" spans="2:30">
      <c r="B90" s="52" t="s">
        <v>552</v>
      </c>
      <c r="C90" s="49" t="s">
        <v>553</v>
      </c>
      <c r="D90" s="49" t="s">
        <v>554</v>
      </c>
      <c r="E90" s="52" t="s">
        <v>323</v>
      </c>
      <c r="F90" s="52" t="s">
        <v>324</v>
      </c>
      <c r="G90" s="57" t="s">
        <v>555</v>
      </c>
      <c r="H90" s="52" t="s">
        <v>36</v>
      </c>
      <c r="I90" s="51" t="s">
        <v>37</v>
      </c>
      <c r="J90" s="52" t="s">
        <v>38</v>
      </c>
      <c r="K90" s="53"/>
      <c r="L90" s="54" t="s">
        <v>63</v>
      </c>
      <c r="M90" s="55"/>
      <c r="N90" s="55"/>
      <c r="O90" s="56"/>
      <c r="P90" s="56"/>
      <c r="Q90" s="66"/>
      <c r="R90" s="63"/>
      <c r="S90" s="52"/>
      <c r="T90" s="52"/>
      <c r="U90" s="64"/>
      <c r="V90" s="53"/>
      <c r="W90" s="69"/>
      <c r="X90" s="69"/>
      <c r="Y90" s="70"/>
      <c r="Z90" s="71"/>
      <c r="AA90" s="71"/>
      <c r="AB90" s="71"/>
      <c r="AC90" s="71"/>
      <c r="AD90" s="71"/>
    </row>
    <row r="91" spans="2:30">
      <c r="B91" s="52" t="s">
        <v>556</v>
      </c>
      <c r="C91" s="49" t="s">
        <v>557</v>
      </c>
      <c r="D91" s="49" t="s">
        <v>558</v>
      </c>
      <c r="E91" s="52" t="s">
        <v>323</v>
      </c>
      <c r="F91" s="52" t="s">
        <v>324</v>
      </c>
      <c r="G91" s="57" t="s">
        <v>559</v>
      </c>
      <c r="H91" s="52" t="s">
        <v>433</v>
      </c>
      <c r="I91" s="51" t="s">
        <v>37</v>
      </c>
      <c r="J91" s="52" t="s">
        <v>38</v>
      </c>
      <c r="K91" s="53" t="s">
        <v>93</v>
      </c>
      <c r="L91" s="54" t="s">
        <v>343</v>
      </c>
      <c r="M91" s="55">
        <v>377034.32</v>
      </c>
      <c r="N91" s="55"/>
      <c r="O91" s="56"/>
      <c r="P91" s="56"/>
      <c r="Q91" s="66"/>
      <c r="R91" s="63"/>
      <c r="S91" s="52"/>
      <c r="T91" s="52"/>
      <c r="U91" s="64"/>
      <c r="V91" s="53"/>
      <c r="W91" s="69"/>
      <c r="X91" s="69"/>
      <c r="Y91" s="70"/>
      <c r="Z91" s="71"/>
      <c r="AA91" s="71"/>
      <c r="AB91" s="71"/>
      <c r="AC91" s="71"/>
      <c r="AD91" s="71"/>
    </row>
    <row r="92" spans="2:30">
      <c r="B92" s="52" t="s">
        <v>560</v>
      </c>
      <c r="C92" s="49" t="s">
        <v>283</v>
      </c>
      <c r="D92" s="49" t="s">
        <v>561</v>
      </c>
      <c r="E92" s="52" t="s">
        <v>323</v>
      </c>
      <c r="F92" s="52" t="s">
        <v>324</v>
      </c>
      <c r="G92" s="57" t="s">
        <v>562</v>
      </c>
      <c r="H92" s="52" t="s">
        <v>528</v>
      </c>
      <c r="I92" s="51" t="s">
        <v>37</v>
      </c>
      <c r="J92" s="52" t="s">
        <v>38</v>
      </c>
      <c r="K92" s="53" t="s">
        <v>563</v>
      </c>
      <c r="L92" s="54" t="s">
        <v>40</v>
      </c>
      <c r="M92" s="55">
        <v>140453.32999999999</v>
      </c>
      <c r="N92" s="55">
        <v>70000</v>
      </c>
      <c r="O92" s="56">
        <f t="shared" ref="O92:O97" si="8">IFERROR((M92-N92)/M92,)</f>
        <v>0.50161381008196815</v>
      </c>
      <c r="P92" s="62">
        <v>43209</v>
      </c>
      <c r="Q92" s="57" t="s">
        <v>564</v>
      </c>
      <c r="R92" s="63">
        <v>22964948000108</v>
      </c>
      <c r="S92" s="52" t="s">
        <v>44</v>
      </c>
      <c r="T92" s="52" t="s">
        <v>565</v>
      </c>
      <c r="U92" s="64">
        <v>43223</v>
      </c>
      <c r="V92" s="53">
        <v>43231</v>
      </c>
      <c r="W92" s="69"/>
      <c r="X92" s="69"/>
      <c r="Y92" s="70"/>
      <c r="Z92" s="71"/>
      <c r="AA92" s="71"/>
      <c r="AB92" s="71"/>
      <c r="AC92" s="71"/>
      <c r="AD92" s="71"/>
    </row>
    <row r="93" spans="2:30">
      <c r="B93" s="52" t="s">
        <v>566</v>
      </c>
      <c r="C93" s="49" t="s">
        <v>567</v>
      </c>
      <c r="D93" s="49" t="s">
        <v>568</v>
      </c>
      <c r="E93" s="52" t="s">
        <v>323</v>
      </c>
      <c r="F93" s="52" t="s">
        <v>324</v>
      </c>
      <c r="G93" s="57" t="s">
        <v>569</v>
      </c>
      <c r="H93" s="52" t="s">
        <v>51</v>
      </c>
      <c r="I93" s="51" t="s">
        <v>37</v>
      </c>
      <c r="J93" s="52" t="s">
        <v>38</v>
      </c>
      <c r="K93" s="53" t="s">
        <v>570</v>
      </c>
      <c r="L93" s="54" t="s">
        <v>40</v>
      </c>
      <c r="M93" s="55">
        <v>18583.46</v>
      </c>
      <c r="N93" s="55">
        <v>15900</v>
      </c>
      <c r="O93" s="56">
        <f t="shared" si="8"/>
        <v>0.14440045072338517</v>
      </c>
      <c r="P93" s="62">
        <v>43339</v>
      </c>
      <c r="Q93" s="57" t="s">
        <v>571</v>
      </c>
      <c r="R93" s="63">
        <v>9026910000118</v>
      </c>
      <c r="S93" s="52" t="s">
        <v>44</v>
      </c>
      <c r="T93" s="52" t="s">
        <v>572</v>
      </c>
      <c r="U93" s="64">
        <v>43367</v>
      </c>
      <c r="V93" s="53">
        <v>43368</v>
      </c>
      <c r="W93" s="69"/>
      <c r="X93" s="69"/>
      <c r="Y93" s="70"/>
      <c r="Z93" s="71"/>
      <c r="AA93" s="71"/>
      <c r="AB93" s="71"/>
      <c r="AC93" s="71"/>
      <c r="AD93" s="71"/>
    </row>
    <row r="94" spans="2:30">
      <c r="B94" s="52" t="s">
        <v>573</v>
      </c>
      <c r="C94" s="49" t="s">
        <v>177</v>
      </c>
      <c r="D94" s="49" t="s">
        <v>574</v>
      </c>
      <c r="E94" s="52" t="s">
        <v>323</v>
      </c>
      <c r="F94" s="52" t="s">
        <v>324</v>
      </c>
      <c r="G94" s="57" t="s">
        <v>575</v>
      </c>
      <c r="H94" s="52" t="s">
        <v>36</v>
      </c>
      <c r="I94" s="51" t="s">
        <v>37</v>
      </c>
      <c r="J94" s="52" t="s">
        <v>38</v>
      </c>
      <c r="K94" s="53" t="s">
        <v>466</v>
      </c>
      <c r="L94" s="54" t="s">
        <v>40</v>
      </c>
      <c r="M94" s="55">
        <v>5987847.0300000003</v>
      </c>
      <c r="N94" s="55">
        <v>1449934.73</v>
      </c>
      <c r="O94" s="56">
        <f t="shared" si="8"/>
        <v>0.75785374563919017</v>
      </c>
      <c r="P94" s="62">
        <v>43182</v>
      </c>
      <c r="Q94" s="57" t="s">
        <v>576</v>
      </c>
      <c r="R94" s="63">
        <v>33000118000179</v>
      </c>
      <c r="S94" s="52" t="s">
        <v>44</v>
      </c>
      <c r="T94" s="52" t="s">
        <v>577</v>
      </c>
      <c r="U94" s="64">
        <v>43223</v>
      </c>
      <c r="V94" s="53">
        <v>43231</v>
      </c>
      <c r="W94" s="72"/>
      <c r="X94" s="72"/>
      <c r="Y94" s="71"/>
      <c r="Z94" s="71"/>
      <c r="AA94" s="71"/>
      <c r="AB94" s="71"/>
      <c r="AC94" s="71"/>
      <c r="AD94" s="71"/>
    </row>
    <row r="95" spans="2:30">
      <c r="B95" s="52" t="s">
        <v>578</v>
      </c>
      <c r="C95" s="49" t="s">
        <v>579</v>
      </c>
      <c r="D95" s="49" t="s">
        <v>580</v>
      </c>
      <c r="E95" s="52" t="s">
        <v>323</v>
      </c>
      <c r="F95" s="52" t="s">
        <v>324</v>
      </c>
      <c r="G95" s="57" t="s">
        <v>581</v>
      </c>
      <c r="H95" s="52" t="s">
        <v>36</v>
      </c>
      <c r="I95" s="51" t="s">
        <v>37</v>
      </c>
      <c r="J95" s="52" t="s">
        <v>38</v>
      </c>
      <c r="K95" s="53" t="s">
        <v>39</v>
      </c>
      <c r="L95" s="54" t="s">
        <v>40</v>
      </c>
      <c r="M95" s="55">
        <v>352873.41</v>
      </c>
      <c r="N95" s="55">
        <v>315459.3</v>
      </c>
      <c r="O95" s="56">
        <f t="shared" si="8"/>
        <v>0.10602700271465619</v>
      </c>
      <c r="P95" s="62">
        <v>43124</v>
      </c>
      <c r="Q95" s="57" t="s">
        <v>576</v>
      </c>
      <c r="R95" s="63">
        <v>33000118000179</v>
      </c>
      <c r="S95" s="52" t="s">
        <v>44</v>
      </c>
      <c r="T95" s="49" t="s">
        <v>582</v>
      </c>
      <c r="U95" s="68" t="s">
        <v>461</v>
      </c>
      <c r="V95" s="49" t="s">
        <v>462</v>
      </c>
      <c r="W95" s="72"/>
      <c r="X95" s="72"/>
      <c r="Y95" s="71"/>
      <c r="Z95" s="71"/>
      <c r="AA95" s="71"/>
      <c r="AB95" s="71"/>
      <c r="AC95" s="71"/>
      <c r="AD95" s="71"/>
    </row>
    <row r="96" spans="2:30">
      <c r="B96" s="52" t="s">
        <v>583</v>
      </c>
      <c r="C96" s="49" t="s">
        <v>584</v>
      </c>
      <c r="D96" s="49" t="s">
        <v>585</v>
      </c>
      <c r="E96" s="52" t="s">
        <v>323</v>
      </c>
      <c r="F96" s="52" t="s">
        <v>324</v>
      </c>
      <c r="G96" s="57" t="s">
        <v>586</v>
      </c>
      <c r="H96" s="52" t="s">
        <v>121</v>
      </c>
      <c r="I96" s="51" t="s">
        <v>37</v>
      </c>
      <c r="J96" s="52" t="s">
        <v>38</v>
      </c>
      <c r="K96" s="53" t="s">
        <v>587</v>
      </c>
      <c r="L96" s="54" t="s">
        <v>40</v>
      </c>
      <c r="M96" s="55">
        <v>145177.04</v>
      </c>
      <c r="N96" s="55">
        <v>133850</v>
      </c>
      <c r="O96" s="56">
        <f t="shared" si="8"/>
        <v>7.8022254758741513E-2</v>
      </c>
      <c r="P96" s="62">
        <v>43248</v>
      </c>
      <c r="Q96" s="57" t="s">
        <v>588</v>
      </c>
      <c r="R96" s="63">
        <v>11757229000191</v>
      </c>
      <c r="S96" s="52" t="s">
        <v>44</v>
      </c>
      <c r="T96" s="52" t="s">
        <v>589</v>
      </c>
      <c r="U96" s="64">
        <v>43259</v>
      </c>
      <c r="V96" s="53">
        <v>43265</v>
      </c>
      <c r="W96" s="72"/>
      <c r="X96" s="72"/>
      <c r="Y96" s="71"/>
      <c r="Z96" s="71"/>
      <c r="AA96" s="71"/>
      <c r="AB96" s="71"/>
      <c r="AC96" s="71"/>
      <c r="AD96" s="71"/>
    </row>
    <row r="97" spans="2:30">
      <c r="B97" s="52" t="s">
        <v>590</v>
      </c>
      <c r="C97" s="49" t="s">
        <v>591</v>
      </c>
      <c r="D97" s="49" t="s">
        <v>592</v>
      </c>
      <c r="E97" s="52" t="s">
        <v>323</v>
      </c>
      <c r="F97" s="52" t="s">
        <v>324</v>
      </c>
      <c r="G97" s="57" t="s">
        <v>593</v>
      </c>
      <c r="H97" s="52" t="s">
        <v>113</v>
      </c>
      <c r="I97" s="51" t="s">
        <v>37</v>
      </c>
      <c r="J97" s="52" t="s">
        <v>38</v>
      </c>
      <c r="K97" s="53" t="s">
        <v>594</v>
      </c>
      <c r="L97" s="54" t="s">
        <v>40</v>
      </c>
      <c r="M97" s="55">
        <v>1082036.8</v>
      </c>
      <c r="N97" s="55">
        <v>781859.88</v>
      </c>
      <c r="O97" s="56">
        <f t="shared" si="8"/>
        <v>0.27741840203586426</v>
      </c>
      <c r="P97" s="62">
        <v>43392</v>
      </c>
      <c r="Q97" s="57" t="s">
        <v>595</v>
      </c>
      <c r="R97" s="63">
        <v>33373325000179</v>
      </c>
      <c r="S97" s="52" t="s">
        <v>44</v>
      </c>
      <c r="T97" s="52" t="s">
        <v>596</v>
      </c>
      <c r="U97" s="64">
        <v>43417</v>
      </c>
      <c r="V97" s="53">
        <v>43418</v>
      </c>
      <c r="W97" s="72"/>
      <c r="X97" s="72"/>
      <c r="Y97" s="71"/>
      <c r="Z97" s="71"/>
      <c r="AA97" s="71"/>
      <c r="AB97" s="71"/>
      <c r="AC97" s="71"/>
      <c r="AD97" s="71"/>
    </row>
    <row r="100" spans="2:30">
      <c r="E100" s="32"/>
    </row>
    <row r="101" spans="2:30">
      <c r="E101" s="32"/>
    </row>
    <row r="103" spans="2:30">
      <c r="E103" s="32"/>
    </row>
  </sheetData>
  <dataConsolidate/>
  <mergeCells count="1">
    <mergeCell ref="A1:V1"/>
  </mergeCells>
  <conditionalFormatting sqref="L1:L1048576">
    <cfRule type="containsText" dxfId="50" priority="9" operator="containsText" text="Concluído">
      <formula>NOT(ISERROR(SEARCH("Concluído",L1)))</formula>
    </cfRule>
    <cfRule type="containsText" dxfId="49" priority="8" operator="containsText" text="Cancelada">
      <formula>NOT(ISERROR(SEARCH("Cancelada",L1)))</formula>
    </cfRule>
    <cfRule type="containsText" dxfId="48" priority="7" operator="containsText" text="Deserta">
      <formula>NOT(ISERROR(SEARCH("Deserta",L1)))</formula>
    </cfRule>
    <cfRule type="containsText" dxfId="47" priority="6" operator="containsText" text="Fracassada">
      <formula>NOT(ISERROR(SEARCH("Fracassada",L1)))</formula>
    </cfRule>
    <cfRule type="containsText" dxfId="46" priority="5" operator="containsText" text="Fase Externa">
      <formula>NOT(ISERROR(SEARCH("Fase Externa",L1)))</formula>
    </cfRule>
    <cfRule type="containsText" dxfId="45" priority="4" operator="containsText" text="Fase Interna">
      <formula>NOT(ISERROR(SEARCH("Fase Interna",L1)))</formula>
    </cfRule>
    <cfRule type="containsText" dxfId="44" priority="3" operator="containsText" text="Em Andamento">
      <formula>NOT(ISERROR(SEARCH("Em Andamento",L1)))</formula>
    </cfRule>
    <cfRule type="containsText" dxfId="43" priority="2" operator="containsText" text="Suspenso">
      <formula>NOT(ISERROR(SEARCH("Suspenso",L1)))</formula>
    </cfRule>
    <cfRule type="containsText" dxfId="42" priority="1" operator="containsText" text="Acautelado">
      <formula>NOT(ISERROR(SEARCH("Acautelado",L1)))</formula>
    </cfRule>
  </conditionalFormatting>
  <printOptions horizontalCentered="1"/>
  <pageMargins left="0.11811023622047245" right="0.11811023622047245" top="0.19685039370078741" bottom="0.19685039370078741" header="0.31496062992125984" footer="0.31496062992125984"/>
  <pageSetup paperSize="9" scale="38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0000000}">
          <x14:formula1>
            <xm:f>Database!$I$1:$I$2</xm:f>
          </x14:formula1>
          <xm:sqref>AC7:AC97</xm:sqref>
        </x14:dataValidation>
        <x14:dataValidation type="list" allowBlank="1" showInputMessage="1" showErrorMessage="1" xr:uid="{00000000-0002-0000-0000-000001000000}">
          <x14:formula1>
            <xm:f>Database!$K$1:$K$2</xm:f>
          </x14:formula1>
          <xm:sqref>S7:S97</xm:sqref>
        </x14:dataValidation>
        <x14:dataValidation type="list" allowBlank="1" showInputMessage="1" showErrorMessage="1" xr:uid="{00000000-0002-0000-0000-000002000000}">
          <x14:formula1>
            <xm:f>Database!$G$1:$G$9</xm:f>
          </x14:formula1>
          <xm:sqref>L5:L97</xm:sqref>
        </x14:dataValidation>
        <x14:dataValidation type="list" allowBlank="1" showInputMessage="1" showErrorMessage="1" xr:uid="{00000000-0002-0000-0000-000003000000}">
          <x14:formula1>
            <xm:f>Database!$C$1:$C$18</xm:f>
          </x14:formula1>
          <xm:sqref>AB7:AB97</xm:sqref>
        </x14:dataValidation>
        <x14:dataValidation type="list" allowBlank="1" showInputMessage="1" showErrorMessage="1" xr:uid="{00000000-0002-0000-0000-000004000000}">
          <x14:formula1>
            <xm:f>Database!$C$1:$C$63</xm:f>
          </x14:formula1>
          <xm:sqref>H7:H97</xm:sqref>
        </x14:dataValidation>
        <x14:dataValidation type="list" allowBlank="1" showInputMessage="1" showErrorMessage="1" xr:uid="{00000000-0002-0000-0000-000005000000}">
          <x14:formula1>
            <xm:f>Database!$E$1:$E$3</xm:f>
          </x14:formula1>
          <xm:sqref>I5:I97</xm:sqref>
        </x14:dataValidation>
        <x14:dataValidation type="list" allowBlank="1" showInputMessage="1" showErrorMessage="1" xr:uid="{00000000-0002-0000-0000-000006000000}">
          <x14:formula1>
            <xm:f>Database!$I$5:$I$9</xm:f>
          </x14:formula1>
          <xm:sqref>J5:J97</xm:sqref>
        </x14:dataValidation>
        <x14:dataValidation type="list" allowBlank="1" showInputMessage="1" showErrorMessage="1" xr:uid="{00000000-0002-0000-0000-000007000000}">
          <x14:formula1>
            <xm:f>Database!$A$1:$A$7</xm:f>
          </x14:formula1>
          <xm:sqref>E5:E97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4"/>
  <sheetViews>
    <sheetView workbookViewId="0">
      <selection activeCell="I24" sqref="I24"/>
    </sheetView>
  </sheetViews>
  <sheetFormatPr defaultRowHeight="15"/>
  <cols>
    <col min="1" max="1" width="14.42578125" bestFit="1" customWidth="1"/>
    <col min="3" max="3" width="9.28515625" bestFit="1" customWidth="1"/>
    <col min="5" max="5" width="14.42578125" bestFit="1" customWidth="1"/>
    <col min="7" max="7" width="14.42578125" bestFit="1" customWidth="1"/>
    <col min="11" max="11" width="23.140625" bestFit="1" customWidth="1"/>
  </cols>
  <sheetData>
    <row r="1" spans="1:11">
      <c r="A1" s="94" t="s">
        <v>110</v>
      </c>
      <c r="C1" s="95" t="s">
        <v>373</v>
      </c>
      <c r="E1" s="94" t="s">
        <v>122</v>
      </c>
      <c r="G1" s="94" t="s">
        <v>40</v>
      </c>
      <c r="I1" s="94" t="s">
        <v>597</v>
      </c>
      <c r="K1" s="94" t="s">
        <v>55</v>
      </c>
    </row>
    <row r="2" spans="1:11">
      <c r="A2" s="94" t="s">
        <v>261</v>
      </c>
      <c r="C2" s="96" t="s">
        <v>598</v>
      </c>
      <c r="E2" s="94" t="s">
        <v>174</v>
      </c>
      <c r="G2" s="94" t="s">
        <v>63</v>
      </c>
      <c r="I2" s="94" t="s">
        <v>599</v>
      </c>
      <c r="K2" s="94" t="s">
        <v>44</v>
      </c>
    </row>
    <row r="3" spans="1:11">
      <c r="A3" s="94" t="s">
        <v>323</v>
      </c>
      <c r="C3" s="96" t="s">
        <v>121</v>
      </c>
      <c r="E3" s="94" t="s">
        <v>37</v>
      </c>
      <c r="G3" s="94" t="s">
        <v>382</v>
      </c>
    </row>
    <row r="4" spans="1:11">
      <c r="A4" s="94" t="s">
        <v>59</v>
      </c>
      <c r="C4" s="95" t="s">
        <v>67</v>
      </c>
      <c r="G4" s="94" t="s">
        <v>343</v>
      </c>
    </row>
    <row r="5" spans="1:11">
      <c r="A5" s="94" t="s">
        <v>33</v>
      </c>
      <c r="C5" s="96" t="s">
        <v>139</v>
      </c>
      <c r="G5" s="94" t="s">
        <v>600</v>
      </c>
      <c r="I5" s="94" t="s">
        <v>38</v>
      </c>
    </row>
    <row r="6" spans="1:11">
      <c r="A6" s="94" t="s">
        <v>601</v>
      </c>
      <c r="C6" s="96" t="s">
        <v>602</v>
      </c>
      <c r="G6" s="94" t="s">
        <v>603</v>
      </c>
      <c r="I6" s="94" t="s">
        <v>604</v>
      </c>
    </row>
    <row r="7" spans="1:11">
      <c r="A7" s="94" t="s">
        <v>605</v>
      </c>
      <c r="C7" s="96" t="s">
        <v>606</v>
      </c>
      <c r="G7" s="94" t="s">
        <v>351</v>
      </c>
      <c r="I7" s="94" t="s">
        <v>123</v>
      </c>
    </row>
    <row r="8" spans="1:11">
      <c r="C8" s="95" t="s">
        <v>607</v>
      </c>
      <c r="G8" s="94" t="s">
        <v>608</v>
      </c>
      <c r="I8" s="94" t="s">
        <v>512</v>
      </c>
    </row>
    <row r="9" spans="1:11">
      <c r="C9" s="96" t="s">
        <v>182</v>
      </c>
      <c r="G9" s="94" t="s">
        <v>327</v>
      </c>
      <c r="I9" s="94" t="s">
        <v>609</v>
      </c>
    </row>
    <row r="10" spans="1:11">
      <c r="C10" s="96" t="s">
        <v>433</v>
      </c>
    </row>
    <row r="11" spans="1:11">
      <c r="C11" s="96" t="s">
        <v>610</v>
      </c>
    </row>
    <row r="12" spans="1:11">
      <c r="C12" s="95" t="s">
        <v>611</v>
      </c>
    </row>
    <row r="13" spans="1:11">
      <c r="C13" s="96" t="s">
        <v>612</v>
      </c>
    </row>
    <row r="14" spans="1:11">
      <c r="C14" s="96" t="s">
        <v>613</v>
      </c>
    </row>
    <row r="15" spans="1:11">
      <c r="C15" s="95" t="s">
        <v>272</v>
      </c>
    </row>
    <row r="16" spans="1:11">
      <c r="C16" s="96" t="s">
        <v>51</v>
      </c>
    </row>
    <row r="17" spans="3:3">
      <c r="C17" s="96" t="s">
        <v>512</v>
      </c>
    </row>
    <row r="18" spans="3:3">
      <c r="C18" s="96" t="s">
        <v>36</v>
      </c>
    </row>
    <row r="19" spans="3:3">
      <c r="C19" s="95" t="s">
        <v>419</v>
      </c>
    </row>
    <row r="20" spans="3:3">
      <c r="C20" s="96" t="s">
        <v>614</v>
      </c>
    </row>
    <row r="21" spans="3:3">
      <c r="C21" s="96" t="s">
        <v>173</v>
      </c>
    </row>
    <row r="22" spans="3:3">
      <c r="C22" s="95" t="s">
        <v>326</v>
      </c>
    </row>
    <row r="23" spans="3:3">
      <c r="C23" s="96" t="s">
        <v>615</v>
      </c>
    </row>
    <row r="24" spans="3:3">
      <c r="C24" s="96" t="s">
        <v>616</v>
      </c>
    </row>
    <row r="25" spans="3:3">
      <c r="C25" s="96" t="s">
        <v>617</v>
      </c>
    </row>
    <row r="26" spans="3:3">
      <c r="C26" s="96" t="s">
        <v>618</v>
      </c>
    </row>
    <row r="27" spans="3:3">
      <c r="C27" s="95" t="s">
        <v>619</v>
      </c>
    </row>
    <row r="28" spans="3:3">
      <c r="C28" s="96" t="s">
        <v>620</v>
      </c>
    </row>
    <row r="29" spans="3:3">
      <c r="C29" s="96" t="s">
        <v>621</v>
      </c>
    </row>
    <row r="30" spans="3:3">
      <c r="C30" s="95" t="s">
        <v>622</v>
      </c>
    </row>
    <row r="31" spans="3:3">
      <c r="C31" s="96" t="s">
        <v>622</v>
      </c>
    </row>
    <row r="32" spans="3:3">
      <c r="C32" s="96" t="s">
        <v>623</v>
      </c>
    </row>
    <row r="33" spans="3:3">
      <c r="C33" s="96" t="s">
        <v>624</v>
      </c>
    </row>
    <row r="34" spans="3:3">
      <c r="C34" s="95" t="s">
        <v>62</v>
      </c>
    </row>
    <row r="35" spans="3:3">
      <c r="C35" s="96" t="s">
        <v>625</v>
      </c>
    </row>
    <row r="36" spans="3:3">
      <c r="C36" s="96" t="s">
        <v>626</v>
      </c>
    </row>
    <row r="37" spans="3:3">
      <c r="C37" s="96" t="s">
        <v>128</v>
      </c>
    </row>
    <row r="38" spans="3:3">
      <c r="C38" s="95" t="s">
        <v>627</v>
      </c>
    </row>
    <row r="39" spans="3:3">
      <c r="C39" s="96" t="s">
        <v>628</v>
      </c>
    </row>
    <row r="40" spans="3:3">
      <c r="C40" s="96" t="s">
        <v>629</v>
      </c>
    </row>
    <row r="41" spans="3:3">
      <c r="C41" s="96" t="s">
        <v>630</v>
      </c>
    </row>
    <row r="42" spans="3:3">
      <c r="C42" s="96" t="s">
        <v>631</v>
      </c>
    </row>
    <row r="43" spans="3:3">
      <c r="C43" s="96" t="s">
        <v>632</v>
      </c>
    </row>
    <row r="44" spans="3:3">
      <c r="C44" s="95" t="s">
        <v>633</v>
      </c>
    </row>
    <row r="45" spans="3:3">
      <c r="C45" s="96" t="s">
        <v>634</v>
      </c>
    </row>
    <row r="46" spans="3:3">
      <c r="C46" s="96" t="s">
        <v>635</v>
      </c>
    </row>
    <row r="47" spans="3:3">
      <c r="C47" s="96" t="s">
        <v>636</v>
      </c>
    </row>
    <row r="48" spans="3:3">
      <c r="C48" s="96" t="s">
        <v>637</v>
      </c>
    </row>
    <row r="49" spans="3:3">
      <c r="C49" s="96" t="s">
        <v>638</v>
      </c>
    </row>
    <row r="50" spans="3:3">
      <c r="C50" s="95" t="s">
        <v>639</v>
      </c>
    </row>
    <row r="51" spans="3:3">
      <c r="C51" s="95" t="s">
        <v>640</v>
      </c>
    </row>
    <row r="52" spans="3:3">
      <c r="C52" s="95" t="s">
        <v>228</v>
      </c>
    </row>
    <row r="53" spans="3:3">
      <c r="C53" s="96" t="s">
        <v>245</v>
      </c>
    </row>
    <row r="54" spans="3:3">
      <c r="C54" s="96" t="s">
        <v>609</v>
      </c>
    </row>
    <row r="55" spans="3:3">
      <c r="C55" s="96" t="s">
        <v>444</v>
      </c>
    </row>
    <row r="56" spans="3:3">
      <c r="C56" s="96" t="s">
        <v>113</v>
      </c>
    </row>
    <row r="57" spans="3:3">
      <c r="C57" s="96" t="s">
        <v>73</v>
      </c>
    </row>
    <row r="58" spans="3:3">
      <c r="C58" s="96" t="s">
        <v>528</v>
      </c>
    </row>
    <row r="59" spans="3:3">
      <c r="C59" s="96" t="s">
        <v>306</v>
      </c>
    </row>
    <row r="60" spans="3:3">
      <c r="C60" s="96" t="s">
        <v>549</v>
      </c>
    </row>
    <row r="61" spans="3:3">
      <c r="C61" s="96" t="s">
        <v>641</v>
      </c>
    </row>
    <row r="62" spans="3:3">
      <c r="C62" s="96" t="s">
        <v>133</v>
      </c>
    </row>
    <row r="63" spans="3:3">
      <c r="C63" s="96" t="s">
        <v>457</v>
      </c>
    </row>
    <row r="64" spans="3:3">
      <c r="C64" s="28"/>
    </row>
  </sheetData>
  <dataConsolidate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K11"/>
  <sheetViews>
    <sheetView workbookViewId="0">
      <selection activeCell="F53" sqref="F53"/>
    </sheetView>
  </sheetViews>
  <sheetFormatPr defaultRowHeight="15"/>
  <cols>
    <col min="2" max="2" width="21.140625" customWidth="1"/>
    <col min="3" max="3" width="30.140625" bestFit="1" customWidth="1"/>
    <col min="4" max="4" width="19" customWidth="1"/>
    <col min="5" max="5" width="20" customWidth="1"/>
    <col min="6" max="6" width="19" customWidth="1"/>
    <col min="7" max="7" width="17.140625" customWidth="1"/>
    <col min="8" max="8" width="19" customWidth="1"/>
    <col min="9" max="9" width="19.42578125" customWidth="1"/>
    <col min="10" max="10" width="21" customWidth="1"/>
    <col min="11" max="11" width="21.85546875" customWidth="1"/>
  </cols>
  <sheetData>
    <row r="1" spans="2:11" ht="15.75" thickBot="1"/>
    <row r="2" spans="2:11" ht="21">
      <c r="B2" s="38" t="s">
        <v>642</v>
      </c>
      <c r="C2" s="39"/>
      <c r="D2" s="39"/>
      <c r="E2" s="39"/>
      <c r="F2" s="39"/>
      <c r="G2" s="39"/>
      <c r="H2" s="39"/>
      <c r="I2" s="39"/>
      <c r="J2" s="39"/>
      <c r="K2" s="40"/>
    </row>
    <row r="3" spans="2:11" ht="31.5">
      <c r="B3" s="97" t="s">
        <v>643</v>
      </c>
      <c r="C3" s="36" t="s">
        <v>644</v>
      </c>
      <c r="D3" s="36" t="s">
        <v>645</v>
      </c>
      <c r="E3" s="36" t="s">
        <v>646</v>
      </c>
      <c r="F3" s="36" t="s">
        <v>647</v>
      </c>
      <c r="G3" s="36" t="s">
        <v>648</v>
      </c>
      <c r="H3" s="36" t="s">
        <v>649</v>
      </c>
      <c r="I3" s="36" t="s">
        <v>650</v>
      </c>
      <c r="J3" s="36" t="s">
        <v>651</v>
      </c>
      <c r="K3" s="98" t="s">
        <v>652</v>
      </c>
    </row>
    <row r="4" spans="2:11" ht="22.5" customHeight="1" thickBot="1">
      <c r="B4" s="99">
        <f>COUNT('Planilha de Controle'!M76:M97)/COUNT('Planilha de Controle'!M7:M97)</f>
        <v>0.21518987341772153</v>
      </c>
      <c r="C4" s="100">
        <f>SUM('Planilha de Controle'!M76:M97)/SUM('Planilha de Controle'!M7:M97)</f>
        <v>0.10456227638346514</v>
      </c>
      <c r="D4" s="100">
        <f>(4669230.04-3598181.5)/4669230.04</f>
        <v>0.22938440188738271</v>
      </c>
      <c r="E4" s="101">
        <f>4669230.04-3598181.5</f>
        <v>1071048.54</v>
      </c>
      <c r="F4" s="100" t="e">
        <f>('Planilha de Controle'!#REF!+'Planilha de Controle'!#REF!+'Planilha de Controle'!#REF!+'Planilha de Controle'!#REF!+'Planilha de Controle'!#REF!)/SUM('Planilha de Controle'!M7:M97)</f>
        <v>#REF!</v>
      </c>
      <c r="G4" s="100">
        <f>SUM('Planilha de Controle'!M7:M56)/SUM('Planilha de Controle'!M7:M97)</f>
        <v>0.85692374793417758</v>
      </c>
      <c r="H4" s="100" t="e">
        <f>SUM('Planilha de Controle'!#REF!)/SUM('Planilha de Controle'!M7:M97)</f>
        <v>#REF!</v>
      </c>
      <c r="I4" s="100">
        <f>46/76</f>
        <v>0.60526315789473684</v>
      </c>
      <c r="J4" s="100">
        <f>25/76</f>
        <v>0.32894736842105265</v>
      </c>
      <c r="K4" s="102">
        <f>5/76</f>
        <v>6.5789473684210523E-2</v>
      </c>
    </row>
    <row r="9" spans="2:11">
      <c r="J9" s="24"/>
      <c r="K9" s="24"/>
    </row>
    <row r="11" spans="2:11">
      <c r="J11" s="24"/>
    </row>
  </sheetData>
  <mergeCells count="1">
    <mergeCell ref="B2:K2"/>
  </mergeCells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5074eaa-960a-4ba2-969b-5ac5df90a8b0" xsi:nil="true"/>
    <lcf76f155ced4ddcb4097134ff3c332f xmlns="4fb9253d-f0f1-4ad4-8352-487b04edcff2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F4FC0F825396146AE1CF83D92E7C0CD" ma:contentTypeVersion="15" ma:contentTypeDescription="Crie um novo documento." ma:contentTypeScope="" ma:versionID="aa84a43b1fad7fd4f23c4d13aeb43e43">
  <xsd:schema xmlns:xsd="http://www.w3.org/2001/XMLSchema" xmlns:xs="http://www.w3.org/2001/XMLSchema" xmlns:p="http://schemas.microsoft.com/office/2006/metadata/properties" xmlns:ns2="a5074eaa-960a-4ba2-969b-5ac5df90a8b0" xmlns:ns3="4fb9253d-f0f1-4ad4-8352-487b04edcff2" targetNamespace="http://schemas.microsoft.com/office/2006/metadata/properties" ma:root="true" ma:fieldsID="e879b69893608fa5e44fb043b056a96a" ns2:_="" ns3:_="">
    <xsd:import namespace="a5074eaa-960a-4ba2-969b-5ac5df90a8b0"/>
    <xsd:import namespace="4fb9253d-f0f1-4ad4-8352-487b04edcff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074eaa-960a-4ba2-969b-5ac5df90a8b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73e89806-556e-40a3-aa41-3f63eb318872}" ma:internalName="TaxCatchAll" ma:showField="CatchAllData" ma:web="a5074eaa-960a-4ba2-969b-5ac5df90a8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b9253d-f0f1-4ad4-8352-487b04edcf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Marcações de imagem" ma:readOnly="false" ma:fieldId="{5cf76f15-5ced-4ddc-b409-7134ff3c332f}" ma:taxonomyMulti="true" ma:sspId="a4baa307-c707-48d6-b78d-67cc3986296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89E985-95AB-4D90-81DC-A471B19AE9BD}"/>
</file>

<file path=customXml/itemProps2.xml><?xml version="1.0" encoding="utf-8"?>
<ds:datastoreItem xmlns:ds="http://schemas.openxmlformats.org/officeDocument/2006/customXml" ds:itemID="{B630EE42-B6EE-4ECB-85AF-BB20EE6B55F0}"/>
</file>

<file path=customXml/itemProps3.xml><?xml version="1.0" encoding="utf-8"?>
<ds:datastoreItem xmlns:ds="http://schemas.openxmlformats.org/officeDocument/2006/customXml" ds:itemID="{F44F1253-2736-4A43-9D28-F4373A7EE8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Barillari, Camillo Segreto (BR - Sao Paulo)</dc:creator>
  <cp:keywords/>
  <dc:description/>
  <cp:lastModifiedBy>Thiago da Cunha e Souza</cp:lastModifiedBy>
  <cp:revision/>
  <dcterms:created xsi:type="dcterms:W3CDTF">2015-03-25T12:47:19Z</dcterms:created>
  <dcterms:modified xsi:type="dcterms:W3CDTF">2022-10-17T20:35:02Z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0x0101000F4FC0F825396146AE1CF83D92E7C0CD</vt:lpwstr>
  </property>
  <property fmtid="{D5CDD505-2E9C-101B-9397-08002B2CF9AE}" pid="3" name="MediaServiceImageTags">
    <vt:lpwstr/>
  </property>
</Properties>
</file>