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30" windowWidth="23655" windowHeight="9150"/>
  </bookViews>
  <sheets>
    <sheet name="Planilha_de_Controle" sheetId="1" r:id="rId1"/>
    <sheet name="Plan1" sheetId="2" state="hidden" r:id="rId2"/>
    <sheet name="Database" sheetId="3" r:id="rId3"/>
    <sheet name="Indicadores" sheetId="4" state="hidden" r:id="rId4"/>
  </sheets>
  <definedNames>
    <definedName name="_xlnm.Print_Area" localSheetId="3">Indicadores!$B$2:$K$4</definedName>
    <definedName name="_xlnm.Print_Area" localSheetId="0">Planilha_de_Controle!$A$1:$Y$108</definedName>
  </definedNames>
  <calcPr calcId="125725"/>
</workbook>
</file>

<file path=xl/calcChain.xml><?xml version="1.0" encoding="utf-8"?>
<calcChain xmlns="http://schemas.openxmlformats.org/spreadsheetml/2006/main">
  <c r="H4" i="4"/>
  <c r="G4"/>
  <c r="F4"/>
  <c r="C4"/>
  <c r="B4"/>
  <c r="K4"/>
  <c r="J4"/>
  <c r="I4"/>
  <c r="E4"/>
  <c r="D4"/>
  <c r="Q108" i="1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2"/>
  <c r="Q10"/>
  <c r="Q8"/>
  <c r="Q7"/>
  <c r="Q6"/>
</calcChain>
</file>

<file path=xl/comments1.xml><?xml version="1.0" encoding="utf-8"?>
<comments xmlns="http://schemas.openxmlformats.org/spreadsheetml/2006/main">
  <authors>
    <author>Thiago da Cunha e Souza</author>
    <author>Windows</author>
  </authors>
  <commentList>
    <comment ref="O58" authorId="0">
      <text>
        <r>
          <rPr>
            <b/>
            <sz val="9"/>
            <color rgb="FF000000"/>
            <rFont val="Segoe UI"/>
            <family val="2"/>
          </rPr>
          <t>Thiago da Cunha e Souza:</t>
        </r>
        <r>
          <rPr>
            <sz val="9"/>
            <color rgb="FF000000"/>
            <rFont val="Segoe UI"/>
            <family val="2"/>
          </rPr>
          <t xml:space="preserve">
Valor Estimado: R$ 141.200,00</t>
        </r>
      </text>
    </comment>
    <comment ref="O59" authorId="1">
      <text>
        <r>
          <rPr>
            <b/>
            <sz val="9"/>
            <color rgb="FF000000"/>
            <rFont val="Tahoma"/>
            <family val="2"/>
          </rPr>
          <t>Windows:</t>
        </r>
        <r>
          <rPr>
            <sz val="9"/>
            <color rgb="FF000000"/>
            <rFont val="Tahoma"/>
            <family val="2"/>
          </rPr>
          <t xml:space="preserve">
Valor Estimado: R$ 2.754.812,78</t>
        </r>
      </text>
    </comment>
    <comment ref="O60" authorId="1">
      <text>
        <r>
          <rPr>
            <b/>
            <sz val="9"/>
            <color rgb="FF000000"/>
            <rFont val="Tahoma"/>
            <family val="2"/>
          </rPr>
          <t>Windows:</t>
        </r>
        <r>
          <rPr>
            <sz val="9"/>
            <color rgb="FF000000"/>
            <rFont val="Tahoma"/>
            <family val="2"/>
          </rPr>
          <t xml:space="preserve">
Valor Estimado: R$ 42.013,56</t>
        </r>
      </text>
    </comment>
    <comment ref="O61" authorId="1">
      <text>
        <r>
          <rPr>
            <b/>
            <sz val="9"/>
            <color rgb="FF000000"/>
            <rFont val="Tahoma"/>
            <family val="2"/>
          </rPr>
          <t>Windows:</t>
        </r>
        <r>
          <rPr>
            <sz val="9"/>
            <color rgb="FF000000"/>
            <rFont val="Tahoma"/>
            <family val="2"/>
          </rPr>
          <t xml:space="preserve">
Valor Estimado: R$ 90.143,60</t>
        </r>
      </text>
    </comment>
    <comment ref="O63" authorId="1">
      <text>
        <r>
          <rPr>
            <b/>
            <sz val="9"/>
            <color rgb="FF000000"/>
            <rFont val="Tahoma"/>
            <family val="2"/>
          </rPr>
          <t>Windows:</t>
        </r>
        <r>
          <rPr>
            <sz val="9"/>
            <color rgb="FF000000"/>
            <rFont val="Tahoma"/>
            <family val="2"/>
          </rPr>
          <t xml:space="preserve">
Valor Estimado: R$ 83.073,60</t>
        </r>
      </text>
    </comment>
  </commentList>
</comments>
</file>

<file path=xl/sharedStrings.xml><?xml version="1.0" encoding="utf-8"?>
<sst xmlns="http://schemas.openxmlformats.org/spreadsheetml/2006/main" count="1044" uniqueCount="440">
  <si>
    <t>Planilha de Controle de Licitações 2022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</si>
  <si>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</si>
  <si>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</si>
  <si>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</si>
  <si>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</si>
  <si>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</si>
  <si>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</si>
  <si>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</si>
  <si>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</si>
  <si>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</si>
  <si>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</si>
  <si>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</si>
  <si>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</si>
  <si>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</si>
  <si>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</si>
  <si>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</si>
  <si>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</si>
  <si>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</si>
  <si>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</si>
  <si>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</si>
  <si>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</si>
  <si>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</si>
  <si>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</si>
  <si>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</si>
  <si>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</si>
  <si>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</si>
  <si>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</si>
  <si>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</si>
  <si>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</si>
  <si>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</si>
  <si>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</si>
  <si>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</si>
  <si>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</si>
  <si>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50905.006968/2021-67</t>
  </si>
  <si>
    <t>01/2022</t>
  </si>
  <si>
    <t>04/01/2022</t>
  </si>
  <si>
    <t>RCE</t>
  </si>
  <si>
    <t>Lei 13.303/16</t>
  </si>
  <si>
    <t>Prestação dos serviços técnicos de elaboração de Projeto Básico e orçamento estimativo para a execução das obras de instalação das torres metálicas para sustentação dos equipamentos de estações remotas do VTMIS do Porto do Rio de Janeiro</t>
  </si>
  <si>
    <t>CONRIO</t>
  </si>
  <si>
    <t>NÃO SE APLICA</t>
  </si>
  <si>
    <t>DIREXE</t>
  </si>
  <si>
    <t>Fracassada</t>
  </si>
  <si>
    <t>Contrato</t>
  </si>
  <si>
    <t>50905.001352/2021-08</t>
  </si>
  <si>
    <t>02/2022</t>
  </si>
  <si>
    <t>17/05/2022</t>
  </si>
  <si>
    <t>Obras de implantação de iluminação viária na Av. Rio de Janeiro, no interior do Porto do Rio de Janeiro</t>
  </si>
  <si>
    <t>GERGOB</t>
  </si>
  <si>
    <t>Fase Interna</t>
  </si>
  <si>
    <t>50905.007128/2021-11</t>
  </si>
  <si>
    <t>03/2022</t>
  </si>
  <si>
    <t>31/05/2022</t>
  </si>
  <si>
    <t>Obras de demolição e de retirada de resíduos de imóveis no Porto de Itaguaí</t>
  </si>
  <si>
    <t>50905.002744/2022-67</t>
  </si>
  <si>
    <t>04/2022</t>
  </si>
  <si>
    <t>18/07/2022</t>
  </si>
  <si>
    <t>Prestação dos serviços de engenharia para elaboração dos Projetos Básicos dos Sistemas de Gerenciamento e Informações do Tráfego de Embarcações (VTMIS) do Porto do Rio de Janeiro e de Itaguaí</t>
  </si>
  <si>
    <t>50905.004732/2021-96</t>
  </si>
  <si>
    <t>Inexigibilidade</t>
  </si>
  <si>
    <t>art. 30, II,"a", Lei 13.303/16</t>
  </si>
  <si>
    <t>Cancelada</t>
  </si>
  <si>
    <t>50905.008365/2021-08</t>
  </si>
  <si>
    <t>11/02/2022</t>
  </si>
  <si>
    <t>art. 30, II,"e", Lei 13.303/16</t>
  </si>
  <si>
    <t>Contratação de advogado de notório saber jurídico na especialidade processo civil para atuar junto ao processo nº 0105594-59.2004.8.19.0001</t>
  </si>
  <si>
    <t>GERCON</t>
  </si>
  <si>
    <t>2512ª - 10/02/2022</t>
  </si>
  <si>
    <t>Concluído</t>
  </si>
  <si>
    <t>PELLON &amp; ASSOCIADOS ADVOCACIA EMPRESARIAL</t>
  </si>
  <si>
    <t>40.275.463/0001-80</t>
  </si>
  <si>
    <t>09/2022</t>
  </si>
  <si>
    <t>50905.000694/2022-83</t>
  </si>
  <si>
    <t>17/02/2022</t>
  </si>
  <si>
    <r>
      <t xml:space="preserve">art. 30, </t>
    </r>
    <r>
      <rPr>
        <i/>
        <sz val="8"/>
        <color rgb="FF000000"/>
        <rFont val="Calibri"/>
        <family val="2"/>
      </rPr>
      <t>caput</t>
    </r>
    <r>
      <rPr>
        <sz val="8"/>
        <color rgb="FF000000"/>
        <rFont val="Calibri"/>
        <family val="2"/>
      </rPr>
      <t>, Lei 13.303/16</t>
    </r>
  </si>
  <si>
    <t>Prestação dos serviços de revisão e atualização do estudo de impacto ambiental - EIA e seu relatório - RIMA para viabilidade ambiental de implantação do novo canal de navegação de Itaguaí - Canal Derivativo</t>
  </si>
  <si>
    <t>GERSAM</t>
  </si>
  <si>
    <t>2523ª - 08/04/2022</t>
  </si>
  <si>
    <t>50905.000520/2022-11</t>
  </si>
  <si>
    <t>03/03/2022</t>
  </si>
  <si>
    <t>Participação da CDRJ na 26ª Intermodal South America 2022</t>
  </si>
  <si>
    <t>SUPDEN</t>
  </si>
  <si>
    <t>2513ª - 18/02/2022</t>
  </si>
  <si>
    <t>INFORMA MARKETS LTDA</t>
  </si>
  <si>
    <t>01.914.765/0001-08</t>
  </si>
  <si>
    <t>14/2022</t>
  </si>
  <si>
    <t>50905.007114/2021-06</t>
  </si>
  <si>
    <t>05/2022</t>
  </si>
  <si>
    <t>10/03/2022</t>
  </si>
  <si>
    <t>Participação da CDRJ no evento Brazil, Oil, Gas &amp; Energy 2022</t>
  </si>
  <si>
    <t>50905.001121/2022-77</t>
  </si>
  <si>
    <t>06/2022</t>
  </si>
  <si>
    <t>21/03/2022</t>
  </si>
  <si>
    <t>Contratação de advogado de notório saber jurídico na especialidade processo civil para atuar junto ao processo nº 0046784-98.2021.8.19.0001</t>
  </si>
  <si>
    <t>2517ª - 10/03/2022</t>
  </si>
  <si>
    <t>WAMBIER, YAMASAKI, BEVERVANCO &amp; LOBO ADVOCACIA</t>
  </si>
  <si>
    <t>08.433.081/0001-25</t>
  </si>
  <si>
    <t>16/2022</t>
  </si>
  <si>
    <t>50905.000603/2022-18</t>
  </si>
  <si>
    <t>07/2022</t>
  </si>
  <si>
    <t>22/03/2022</t>
  </si>
  <si>
    <t>Participação da CDRJ na Brasil Export 2022</t>
  </si>
  <si>
    <t>CENTRO DE ESTUDOS EM LOGÍST., TRANSPORTES E COM. EXT. DO BRASIL EXPORT C.E.B.E LTDA</t>
  </si>
  <si>
    <t>40.435.738/0001-04</t>
  </si>
  <si>
    <t>24/2022</t>
  </si>
  <si>
    <t>50905.005195/2021-00</t>
  </si>
  <si>
    <t>10/01/2022</t>
  </si>
  <si>
    <t>Dispensa</t>
  </si>
  <si>
    <t>art. 29, II, Lei 13.303/16</t>
  </si>
  <si>
    <t>Prestação dos serviços de instalação com fornecimento de vidro blindado para a Guarita do Armazém 18 do Porto do Rio de Janeiro</t>
  </si>
  <si>
    <t>DIRGEP</t>
  </si>
  <si>
    <t>VIPLACON INSTALAÇÃO E MANUTENÇÃO DE PRODUTOS DE SEGURANÇA LTDA-EPP</t>
  </si>
  <si>
    <t>13.218.411/0001-08</t>
  </si>
  <si>
    <t>Ordem de Fornecimento</t>
  </si>
  <si>
    <t>50905.000632/2022-71</t>
  </si>
  <si>
    <t>08/02/2022</t>
  </si>
  <si>
    <t>Aquisição de 56 (cinquenta e seis) licenças perpétuas do software Windows Server RDS-CAL 2019</t>
  </si>
  <si>
    <t>GERSOL</t>
  </si>
  <si>
    <t>SIM</t>
  </si>
  <si>
    <t>DIRAFI</t>
  </si>
  <si>
    <t>50905.007220/2021-81</t>
  </si>
  <si>
    <t>14/02/2022</t>
  </si>
  <si>
    <t>Aquisição de materiais de apoio à manutenção dos equipamentos de refrigeração</t>
  </si>
  <si>
    <t>GERMAP</t>
  </si>
  <si>
    <t>DIVERSAS EMPRESAS</t>
  </si>
  <si>
    <t>DIVERSOS</t>
  </si>
  <si>
    <t>20 a 25/2022</t>
  </si>
  <si>
    <t>50905.000736/2022-86</t>
  </si>
  <si>
    <t>18/02/2022</t>
  </si>
  <si>
    <t>Aquisição de kit escolar</t>
  </si>
  <si>
    <t>ASSTEC</t>
  </si>
  <si>
    <t>DIRPRE</t>
  </si>
  <si>
    <t>VIPE COMERCIAL EIRELI-EPP</t>
  </si>
  <si>
    <t>17.526.067/0001-67</t>
  </si>
  <si>
    <t>08/2022</t>
  </si>
  <si>
    <t>50905.000691/2022-40</t>
  </si>
  <si>
    <t>Aquisição de itens de informática para atendimento às atividades de suporte de TI e de videoconferência</t>
  </si>
  <si>
    <t>11 a 16/2022</t>
  </si>
  <si>
    <t>50905.000652/2022-42</t>
  </si>
  <si>
    <t>21/02/2022</t>
  </si>
  <si>
    <t>Aquisição de 3 (três) computadores para atender as necessidades técnicas do sistema CITRA</t>
  </si>
  <si>
    <t>GF SUPRIMENTOS DE INFORMÁTICA LTDA</t>
  </si>
  <si>
    <t>36.981.651/0001-57</t>
  </si>
  <si>
    <t>50905.006601/2021-43</t>
  </si>
  <si>
    <t>art. 29, I, Lei 13.303/16</t>
  </si>
  <si>
    <t>Prestação dos serviços de levantamento topográfico cadastral de áreas de propriedade da CDRJ</t>
  </si>
  <si>
    <t>TOPSURVEY SERVIÇOS E CONSULTORIA LTDA-ME</t>
  </si>
  <si>
    <t>39.682.621/0001-38</t>
  </si>
  <si>
    <t>12/2022</t>
  </si>
  <si>
    <t>50905.001057/2022-24</t>
  </si>
  <si>
    <t>07/03/2022</t>
  </si>
  <si>
    <t>Aquisição de kit escolar complementar (mochila e estojo)</t>
  </si>
  <si>
    <t>305 COMÉRCIO DE ROUPAS E BAZAR LTDA-ME</t>
  </si>
  <si>
    <t>34.905.822/0001-33</t>
  </si>
  <si>
    <t>10/2022</t>
  </si>
  <si>
    <t>50905.000586/2022-19</t>
  </si>
  <si>
    <t>15/03/2022</t>
  </si>
  <si>
    <t>Prestação dos serviços de elaboração de Projeto Básico para implantação do sistema de balizamento virtual nos acessos aquaviários do ITAPOR</t>
  </si>
  <si>
    <t>UMI SAN SERVIÇOS DE APOIO A NAVEGAÇÃO E ENGENHARIA LTDA</t>
  </si>
  <si>
    <t>03.290.647/0001-93</t>
  </si>
  <si>
    <t>15/2022</t>
  </si>
  <si>
    <t>50905.005071/2021-16</t>
  </si>
  <si>
    <t>28/03/2022</t>
  </si>
  <si>
    <t>Prestação dos serviços de realização de diagnóstico para implantação do Sistema de Gestão Ambiental (ISO 14001:2015) e do Sistema de Segurança da Informação (Norma 27001:2013)</t>
  </si>
  <si>
    <t>TEMPLUM - DESENVOLVIMENTO DE PESSOAS E ORGANIZAÇÕES EIRELI</t>
  </si>
  <si>
    <t>00.198.308/0001-93</t>
  </si>
  <si>
    <t>22/2022</t>
  </si>
  <si>
    <t>50905.001417/2022-98</t>
  </si>
  <si>
    <t>11/2022</t>
  </si>
  <si>
    <t>30/03/2022</t>
  </si>
  <si>
    <t>Aquisição de 1 (um) certificado wildcard para utilização em servidores</t>
  </si>
  <si>
    <t>ACTIVEWEB TECHNOLOGIES INFORMÁTICA LTDA-ME</t>
  </si>
  <si>
    <t>04.724.924/0001-91</t>
  </si>
  <si>
    <t>18/2022</t>
  </si>
  <si>
    <t>50905.001300/2022-12</t>
  </si>
  <si>
    <t>art. 29, VI, Lei 13.303/16</t>
  </si>
  <si>
    <t>Prestação de serviços técnicos profissionais de advocacia trabalhista</t>
  </si>
  <si>
    <t>2522ª - 31/03/2022</t>
  </si>
  <si>
    <t>SIQUEIRA CASTRO ADVOGADOS</t>
  </si>
  <si>
    <t>33.108.630/0001-33</t>
  </si>
  <si>
    <t>19/2022</t>
  </si>
  <si>
    <t>13/2022</t>
  </si>
  <si>
    <t>04/05/2022</t>
  </si>
  <si>
    <t>Aquisição de 55 (cinquenta e cinco) licenças perpétuas do software Windows Server RDS-CAL 2019</t>
  </si>
  <si>
    <t>NÃO</t>
  </si>
  <si>
    <t xml:space="preserve"> BRASOFTWARE INFORMÁTICA LTDA</t>
  </si>
  <si>
    <t>57.142.978/0001-05</t>
  </si>
  <si>
    <t>36/2022</t>
  </si>
  <si>
    <t>50905.001638/2022-66</t>
  </si>
  <si>
    <t>12/05/2022</t>
  </si>
  <si>
    <t>art. 29, VII, Lei 13.303/16</t>
  </si>
  <si>
    <t>Prestação dos serviços de agente de integração para realização do programa de jovem aprendiz</t>
  </si>
  <si>
    <t>GERCAR</t>
  </si>
  <si>
    <t>2537ª - 29/06/2022</t>
  </si>
  <si>
    <t>CENTRO INTEGRADO DE ESTUDOS E PROGRAMAS DE DESENVOLVIMENTO SUSTENTÁVEL - CIEDS</t>
  </si>
  <si>
    <t>02.680.126/0001-80</t>
  </si>
  <si>
    <t>50905.002365/2022-77</t>
  </si>
  <si>
    <t>03/06/2022</t>
  </si>
  <si>
    <t>Prestação dos serviços de engenharia para implantação, instalação e configuração de sistema de CFTV e controle de acesso na sede provisória da CDRJ</t>
  </si>
  <si>
    <t>VISÃO GLOBAL TECNOLOGIA LTDA-ME</t>
  </si>
  <si>
    <t>16.598.015/0001-33</t>
  </si>
  <si>
    <t>31/2022</t>
  </si>
  <si>
    <t>50905.008731/2021-11</t>
  </si>
  <si>
    <t>21/06/2022</t>
  </si>
  <si>
    <t>Aquisição de materiais de copa e cozinha para atender as necessidades da CDRJ</t>
  </si>
  <si>
    <t>SUPATR</t>
  </si>
  <si>
    <t>42 a 47/2022</t>
  </si>
  <si>
    <t>50905.005713/2021-87</t>
  </si>
  <si>
    <t>17/2022</t>
  </si>
  <si>
    <t>27/06/2022</t>
  </si>
  <si>
    <t>Obras de reparo nas instalações da FIRJAN/SENAI em decorrência do incêndio no imóvel situado na Avenida Rodrigues Alves, nº 827, 829 e 831 - Santo Cristo/RJ</t>
  </si>
  <si>
    <t>CONSTRUTORA LBS LTDA-EPP</t>
  </si>
  <si>
    <t>31.071.176/0001-68</t>
  </si>
  <si>
    <t>35/2022</t>
  </si>
  <si>
    <t>50905.002247/2022-69</t>
  </si>
  <si>
    <t>28/06/2022</t>
  </si>
  <si>
    <t>Prestação de serviços de armazenagem para 3 (três) radares com suas respectivas antenas, compreendendo o recebimento das cargas no Terminal de Contêineres II do Porto do Rio de Janeiro</t>
  </si>
  <si>
    <t>MULTI-RIO OPERAÇÕES PORTUÁRIAS S/A – MRIO</t>
  </si>
  <si>
    <t>02.877.283/0001-80</t>
  </si>
  <si>
    <t>21/2022</t>
  </si>
  <si>
    <t>50905.000311/2022-77</t>
  </si>
  <si>
    <t>01/07/2022</t>
  </si>
  <si>
    <t>Obras de reforma e adaptação das instalações prediais da CDRJ para mudança provisória da sede administrativa da CDRJ (9º andar)</t>
  </si>
  <si>
    <t>37/2022</t>
  </si>
  <si>
    <t>50905.008400/2021-81</t>
  </si>
  <si>
    <t>20/2022</t>
  </si>
  <si>
    <t>Obras de construção de salas para almoxarifado e arquivo de documentos e ampliação do vestiário existente</t>
  </si>
  <si>
    <t>Em Andamento</t>
  </si>
  <si>
    <t>50905.002952/2022-66</t>
  </si>
  <si>
    <t>19/07/2022</t>
  </si>
  <si>
    <t>Prestação dos serviços de elaboração de laudo técnico, Projeto Básico e orçamento estimativo da adequação estrutural da Torre Metálica da Estação Remota BHMN para sustentação da antena e direcionador (TMU) do radar SBS 800-3</t>
  </si>
  <si>
    <t>DAROIT ENGENHARIA LTDA-EPP</t>
  </si>
  <si>
    <t>07.871.868/0001-06</t>
  </si>
  <si>
    <t>41/2022</t>
  </si>
  <si>
    <t>50905.002756/2022-91</t>
  </si>
  <si>
    <t>02/08/2022</t>
  </si>
  <si>
    <t>Prestação dos serviços de consultoria especializada para a realização dos serviços de pesquisa de clima organizacional da CDRJ</t>
  </si>
  <si>
    <t>CARVALHO E MELLO CONSULTORIA EMPRESARIA LTDA-EPP</t>
  </si>
  <si>
    <t>07.376.236/0001-76</t>
  </si>
  <si>
    <t>50905.004149/2021-85</t>
  </si>
  <si>
    <t>15/02/2022</t>
  </si>
  <si>
    <t>Pregão</t>
  </si>
  <si>
    <t>Lei 10.520/02</t>
  </si>
  <si>
    <t>Prestação de serviço de auditoria ambiental nos Portos da CDRJ nos anos de 2021 e 2022</t>
  </si>
  <si>
    <t>2506ª - 30/12/2021</t>
  </si>
  <si>
    <t>HRMA CONSULTORIA TÉCNICA DE ENGENHARIA LTDA-ME</t>
  </si>
  <si>
    <t>31.262.578/0001-40</t>
  </si>
  <si>
    <t>50905.000543/2021-44</t>
  </si>
  <si>
    <t>Prestação dos serviços de montagem e implantação com fornecimento de boias articuladas submersíveis (BAS) para o Porto do Rio de Janeiro</t>
  </si>
  <si>
    <t>2521ª - 25/03/2022</t>
  </si>
  <si>
    <t>SINÁUTICA PROJETOS E SERVIÇOS DE SINALIZAÇÃO NÁUTICA LTDA-EPP</t>
  </si>
  <si>
    <t>07.438.366/0001-96</t>
  </si>
  <si>
    <t>25/2022</t>
  </si>
  <si>
    <t>50905.005397/2021-43</t>
  </si>
  <si>
    <t>Prestação de serviços técnicos de análise das condições de potabilidade da água dos reservatórios dos Portos da CDRJ</t>
  </si>
  <si>
    <t>CENTRO DE BIOLOGIA EXPERIMENTAL OCEANUS LTDA</t>
  </si>
  <si>
    <t xml:space="preserve">28.383.198/0001-59 </t>
  </si>
  <si>
    <t>32/2022</t>
  </si>
  <si>
    <t>50905.000733/2022-42</t>
  </si>
  <si>
    <t>23/02/2022</t>
  </si>
  <si>
    <t>Prestação dos serviços de auditoria independente relativos às demonstrações financeiras do exercício</t>
  </si>
  <si>
    <t>GERCOT</t>
  </si>
  <si>
    <t>2519ª - 21/03/2022</t>
  </si>
  <si>
    <t>CONSULT - AUDITORES INDEPENDENTES-EPP</t>
  </si>
  <si>
    <t>77.998.276/0001-35</t>
  </si>
  <si>
    <t>26/2022</t>
  </si>
  <si>
    <t>50905.006155/2021-77</t>
  </si>
  <si>
    <t>Prestação dos serviços de condução de veículos por meio de motoristas</t>
  </si>
  <si>
    <t>GERSEG</t>
  </si>
  <si>
    <t>B7 EMPREENDIMENTOS LTDA-EPP</t>
  </si>
  <si>
    <t>17.298.685/0001-05</t>
  </si>
  <si>
    <t xml:space="preserve">50905.000702/2022-91 </t>
  </si>
  <si>
    <t>11/03/2022</t>
  </si>
  <si>
    <t>Registro de preços para aquisição de materiais de sinalização náutica para reposição do paiol do balizamento para os Portos do Rio de Janeiro e de Itaguaí</t>
  </si>
  <si>
    <t>SUMANU</t>
  </si>
  <si>
    <t>2527ª - 06/05/2022</t>
  </si>
  <si>
    <t>48/2022</t>
  </si>
  <si>
    <t>50905.001214/2022-00</t>
  </si>
  <si>
    <t>17/03/2022</t>
  </si>
  <si>
    <t>Prestação de serviços de seguro de vida em grupo e de acidentes pessoais</t>
  </si>
  <si>
    <t>SUBENE</t>
  </si>
  <si>
    <t>2526ª - 29/04/2022</t>
  </si>
  <si>
    <t>BRASILSEG COMPANHIA DE SEGUROS</t>
  </si>
  <si>
    <t>29/2022</t>
  </si>
  <si>
    <t>50905.000198/2022-20</t>
  </si>
  <si>
    <t>Prestação dos serviços de avaliação psicológica, sob demanda, para o porte de arma da Guarda Portuária</t>
  </si>
  <si>
    <t>SUPGUA</t>
  </si>
  <si>
    <t>2528ª - 13/05/2022</t>
  </si>
  <si>
    <t>50905.000099/2022-48</t>
  </si>
  <si>
    <t>Contratação de infraestrutura de internet redundante</t>
  </si>
  <si>
    <t>2525ª - 19/04/2022</t>
  </si>
  <si>
    <t>ALGAR MULTIMÍDIA S/A</t>
  </si>
  <si>
    <t>04.622.116/0001-13</t>
  </si>
  <si>
    <t>30/2022</t>
  </si>
  <si>
    <t>50905.001356/2020-05</t>
  </si>
  <si>
    <t>31/03/2022</t>
  </si>
  <si>
    <t>Locação de varredeira mecanizada para o Porto do Rio de Janeiro</t>
  </si>
  <si>
    <t>50905.007998/2021-91</t>
  </si>
  <si>
    <t>11/04/2022</t>
  </si>
  <si>
    <t>Prestação dos serviços de manutenção e operação da sinalização viária dos Portos sob jurisdição da CDRJ</t>
  </si>
  <si>
    <t>2534ª - 15/06/2022</t>
  </si>
  <si>
    <t>50905.007233/2021-51</t>
  </si>
  <si>
    <t>12/04/2022</t>
  </si>
  <si>
    <t>Aquisição de roupeiros de aço com 4 (quatro) portas para atender as necessidades da SUPGUA</t>
  </si>
  <si>
    <t>2530ª - 25/05/2022</t>
  </si>
  <si>
    <t>SOFISTICATTO OFFICE COMÉRCIO DE MÓVEIS E EQUIPAMENTOS LTDA-EPP</t>
  </si>
  <si>
    <t>44.405.881/0001-04</t>
  </si>
  <si>
    <t>50905.006604/2021-87</t>
  </si>
  <si>
    <t>02/05/2022</t>
  </si>
  <si>
    <t>Prestação de serviços de locação de computadores portáteis (notebooks)</t>
  </si>
  <si>
    <t>2532ª - 02/06/2022</t>
  </si>
  <si>
    <t>FUNDAMENTAL LOCAÇÃO DE EQUIPAMENTOS DE INFORMÁTICA E EVENTOS LTDA-ME</t>
  </si>
  <si>
    <t>10.797.219/0001-17</t>
  </si>
  <si>
    <t>38/2022</t>
  </si>
  <si>
    <t>50905.001126/2022-08</t>
  </si>
  <si>
    <t>Prestação dos serviços de consultoria tributária, com enfoque na legislação previdenciária e fiscal, nos âmbitos federal e municipal</t>
  </si>
  <si>
    <t>MACIEL CONSULTORES S/S</t>
  </si>
  <si>
    <t>10.757.529/0001-08</t>
  </si>
  <si>
    <t>39/2022</t>
  </si>
  <si>
    <t>50905.007990/2021-24</t>
  </si>
  <si>
    <t>Prestação dos serviços de capina, pode de árvores e corte de vegetação rasteira em terrenos do Porto de Itaguaí</t>
  </si>
  <si>
    <t>2541ª - 21/07/2022</t>
  </si>
  <si>
    <t>Fase Externa</t>
  </si>
  <si>
    <t>50905.008639/2021-51</t>
  </si>
  <si>
    <t>18/05/2022</t>
  </si>
  <si>
    <t>Prestação de serviços de limpeza e desinfecção dos reservatórios de água dos Portos do Rio de Janeiro, Itaguaí e Angra dos Reis</t>
  </si>
  <si>
    <t>2536ª - 23/06/2022</t>
  </si>
  <si>
    <t>DEDETIZADORA FREITAS EIRELI-ME</t>
  </si>
  <si>
    <t>12.768.193/0001-04</t>
  </si>
  <si>
    <t>06/06/2022</t>
  </si>
  <si>
    <t>MAGO PSICO TESTES LTDA</t>
  </si>
  <si>
    <t>28.058.444/0001-05</t>
  </si>
  <si>
    <t>33/2022</t>
  </si>
  <si>
    <t>50905.001979/2020-70</t>
  </si>
  <si>
    <t>24/06/2022</t>
  </si>
  <si>
    <t>Prestação dos serviços de dragagem no Cais da Gamboa entre os cabeços 20 e 80 no Porto do Rio de Janeiro</t>
  </si>
  <si>
    <t>2539ª - 14/07/2022</t>
  </si>
  <si>
    <t>50905.002788/2022-97</t>
  </si>
  <si>
    <t>29/06/2022</t>
  </si>
  <si>
    <t>Prestação de serviços de emissão e recargas de cartões eletrônicos para alimentação e refeição dos empregados da CDRJ</t>
  </si>
  <si>
    <t>30/06/2022</t>
  </si>
  <si>
    <t>RODOPLEX ENGENHARIA LTDA</t>
  </si>
  <si>
    <t>01.950.243/0001-53</t>
  </si>
  <si>
    <t>42/2022</t>
  </si>
  <si>
    <t>50905.001229/2022-60</t>
  </si>
  <si>
    <t>07/07/2022</t>
  </si>
  <si>
    <t>Prestação dos serviços de de avaliação patrimonial para a determinação do valor recuperável dos ativos (impairment), revisões de vida útil e de valor residual</t>
  </si>
  <si>
    <t>2545ª - 04/08/2022</t>
  </si>
  <si>
    <t>SIGILOSO</t>
  </si>
  <si>
    <t>50905.002059/2022-31</t>
  </si>
  <si>
    <t>14/07/2022</t>
  </si>
  <si>
    <t>Prestação dos serviços de elaboração do estudo de impacto ambiental - EIA e seu relatório - RIMA para viabilidade ambiental de implantação do novo canal de navegação de Itaguaí - Canal Derivativo</t>
  </si>
  <si>
    <t>50905.001541/2022-53</t>
  </si>
  <si>
    <t>23/2022</t>
  </si>
  <si>
    <t>Prestação de serviços de manutenção preventiva e corretiva de 2 (dois) elevadores instalados no Edifício-Sede da CDRJ</t>
  </si>
  <si>
    <t>50905.003059/2022-58</t>
  </si>
  <si>
    <t>Registro de preços para aquisição de materiais de apoio à manutenção dos equipamentos de refrigeração</t>
  </si>
  <si>
    <t>50905.001081/2022-63</t>
  </si>
  <si>
    <t>Prestação dos serviços de manutenção do sistema viário do Porto de Itaguaí</t>
  </si>
  <si>
    <t>50905.002551/2022-14</t>
  </si>
  <si>
    <t>22/07/2022</t>
  </si>
  <si>
    <t>Prestação dos serviços de desinsetização e desratização nas dependências internas e externas dos Portos do Rio de Janeiro, Itaguaí, Niterói e Angra dos Reis</t>
  </si>
  <si>
    <t>SUPMAM</t>
  </si>
  <si>
    <t>Original</t>
  </si>
  <si>
    <t>DIVGAM</t>
  </si>
  <si>
    <t>Aditivo</t>
  </si>
  <si>
    <t>Concorrência</t>
  </si>
  <si>
    <t>SUPJUR</t>
  </si>
  <si>
    <t>Deserta</t>
  </si>
  <si>
    <t>Adesão</t>
  </si>
  <si>
    <t>DICONS</t>
  </si>
  <si>
    <t>DIRMEP</t>
  </si>
  <si>
    <t>IRP</t>
  </si>
  <si>
    <t>GERINC</t>
  </si>
  <si>
    <t>Suspenso</t>
  </si>
  <si>
    <t>SUPADM</t>
  </si>
  <si>
    <t>Revogada</t>
  </si>
  <si>
    <t>Anulada</t>
  </si>
  <si>
    <t>GECOMP</t>
  </si>
  <si>
    <t>Acautelado</t>
  </si>
  <si>
    <t>GERAIP</t>
  </si>
  <si>
    <t>DIVDOC</t>
  </si>
  <si>
    <t>SUPFIN</t>
  </si>
  <si>
    <t>SUPLAM</t>
  </si>
  <si>
    <t>DIGEFI</t>
  </si>
  <si>
    <t>SUPTIN</t>
  </si>
  <si>
    <t>GERFAC</t>
  </si>
  <si>
    <t>SUPGAB</t>
  </si>
  <si>
    <t>GERCOS</t>
  </si>
  <si>
    <t>SUPREC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</si>
  <si>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</si>
  <si>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</si>
  <si>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</si>
  <si>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</si>
  <si>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</si>
  <si>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</si>
  <si>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</si>
  <si>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</si>
  <si>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</si>
  <si>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</si>
  <si>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</si>
  <si>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</si>
  <si>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</si>
  <si>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SUPENG</t>
  </si>
  <si>
    <t>DIPROB</t>
  </si>
  <si>
    <t>DIMAPO</t>
  </si>
  <si>
    <t>GERATE</t>
  </si>
  <si>
    <t>SUPITA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</si>
  <si>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</si>
  <si>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</si>
  <si>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</si>
  <si>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</si>
  <si>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</si>
  <si>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</si>
  <si>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</si>
  <si>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</si>
  <si>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</si>
  <si>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GERFOP</t>
  </si>
  <si>
    <t>GERNIT</t>
  </si>
  <si>
    <t>SUPAUD</t>
  </si>
  <si>
    <t>SETALM</t>
  </si>
  <si>
    <t>GERNOP</t>
  </si>
  <si>
    <t>GERMAM</t>
  </si>
  <si>
    <t>AUDINT</t>
  </si>
  <si>
    <t>ASSCOM</t>
  </si>
  <si>
    <t>GERPRI</t>
  </si>
  <si>
    <t>GERARH</t>
  </si>
  <si>
    <t>GERSET</t>
  </si>
  <si>
    <t>GERIME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</si>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</sst>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>
  <numFmts count="6">
    <numFmt numFmtId="164" formatCode="00&quot;.&quot;000&quot;.&quot;000&quot;/&quot;0000&quot;-&quot;00"/>
    <numFmt numFmtId="165" formatCode="&quot; &quot;#,##0.00&quot; &quot;;&quot;-&quot;#,##0.00&quot; &quot;;&quot; -&quot;00&quot; &quot;;&quot; &quot;@&quot; &quot;"/>
    <numFmt numFmtId="166" formatCode="&quot; &quot;[$R$]&quot; &quot;#,##0.00&quot; &quot;;&quot;-&quot;[$R$]&quot; &quot;#,##0.00&quot; &quot;;&quot; &quot;[$R$]&quot; -&quot;00&quot; &quot;;&quot; &quot;@&quot; &quot;"/>
    <numFmt numFmtId="167" formatCode="&quot; &quot;[$$-409]#,##0.00&quot; &quot;;&quot; &quot;[$$-409]&quot;-&quot;#,##0.00&quot; &quot;;&quot; &quot;[$$-409]&quot;-&quot;00&quot; &quot;;&quot; &quot;@&quot; &quot;"/>
    <numFmt numFmtId="168" formatCode="[$$-540A]#,##0.00&quot; &quot;;&quot;-&quot;[$$-540A]#,##0.00&quot; &quot;"/>
    <numFmt numFmtId="169" formatCode="[$R$]&quot; &quot;#,##0.00"/>
  </numFmts>
  <fonts count="22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20"/>
      <color rgb="FFFFFFFF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sz val="7"/>
      <color rgb="FF000000"/>
      <name val="Calibri"/>
      <family val="2"/>
    </font>
    <font>
      <sz val="6"/>
      <color rgb="FF000000"/>
      <name val="Calibri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46D0A"/>
        <bgColor rgb="FFE46D0A"/>
      </patternFill>
    </fill>
    <fill>
      <patternFill patternType="solid">
        <fgColor rgb="FFFFFF00"/>
        <bgColor rgb="FFFFFF00"/>
      </patternFill>
    </fill>
    <fill>
      <patternFill patternType="solid">
        <fgColor rgb="FFFF3C3C"/>
        <bgColor rgb="FFFF3C3C"/>
      </patternFill>
    </fill>
    <fill>
      <patternFill patternType="solid">
        <fgColor rgb="FF47FF9A"/>
        <bgColor rgb="FF47FF9A"/>
      </patternFill>
    </fill>
    <fill>
      <patternFill patternType="solid">
        <fgColor rgb="FF002776"/>
        <bgColor rgb="FF002776"/>
      </patternFill>
    </fill>
    <fill>
      <patternFill patternType="solid">
        <fgColor rgb="FFFFFFFF"/>
        <bgColor rgb="FFFFFFFF"/>
      </patternFill>
    </fill>
    <fill>
      <patternFill patternType="solid">
        <fgColor rgb="FF92D400"/>
        <bgColor rgb="FF92D400"/>
      </patternFill>
    </fill>
    <fill>
      <patternFill patternType="solid">
        <fgColor rgb="FFC0C0C0"/>
        <bgColor rgb="FFC0C0C0"/>
      </patternFill>
    </fill>
  </fills>
  <borders count="13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91">
    <xf numFmtId="0" fontId="0" fillId="0" borderId="0" xfId="0"/>
    <xf numFmtId="0" fontId="5" fillId="7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 wrapText="1"/>
    </xf>
    <xf numFmtId="14" fontId="0" fillId="8" borderId="0" xfId="0" applyNumberFormat="1" applyFill="1" applyAlignment="1">
      <alignment horizontal="center"/>
    </xf>
    <xf numFmtId="0" fontId="4" fillId="8" borderId="0" xfId="0" applyFont="1" applyFill="1" applyAlignment="1">
      <alignment horizontal="center" wrapText="1"/>
    </xf>
    <xf numFmtId="166" fontId="1" fillId="8" borderId="0" xfId="1" applyFill="1"/>
    <xf numFmtId="9" fontId="1" fillId="8" borderId="0" xfId="2" applyFill="1" applyAlignment="1">
      <alignment horizontal="center"/>
    </xf>
    <xf numFmtId="0" fontId="6" fillId="8" borderId="0" xfId="0" applyFont="1" applyFill="1"/>
    <xf numFmtId="164" fontId="6" fillId="8" borderId="0" xfId="0" applyNumberFormat="1" applyFont="1" applyFill="1" applyAlignment="1">
      <alignment horizontal="center"/>
    </xf>
    <xf numFmtId="14" fontId="0" fillId="8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66" fontId="1" fillId="0" borderId="0" xfId="1"/>
    <xf numFmtId="9" fontId="1" fillId="0" borderId="0" xfId="2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4" fontId="0" fillId="0" borderId="0" xfId="0" applyNumberFormat="1" applyAlignment="1">
      <alignment wrapText="1"/>
    </xf>
    <xf numFmtId="0" fontId="8" fillId="9" borderId="2" xfId="7" applyFont="1" applyFill="1" applyBorder="1" applyAlignment="1" applyProtection="1">
      <alignment horizontal="center" vertical="center" wrapText="1"/>
    </xf>
    <xf numFmtId="49" fontId="8" fillId="9" borderId="2" xfId="7" applyNumberFormat="1" applyFont="1" applyFill="1" applyBorder="1" applyAlignment="1" applyProtection="1">
      <alignment horizontal="center" vertical="center" wrapText="1"/>
    </xf>
    <xf numFmtId="0" fontId="8" fillId="9" borderId="2" xfId="7" applyFont="1" applyFill="1" applyBorder="1" applyAlignment="1" applyProtection="1">
      <alignment horizontal="center" vertical="center"/>
    </xf>
    <xf numFmtId="14" fontId="8" fillId="9" borderId="2" xfId="7" applyNumberFormat="1" applyFont="1" applyFill="1" applyBorder="1" applyAlignment="1" applyProtection="1">
      <alignment horizontal="center" vertical="center"/>
    </xf>
    <xf numFmtId="166" fontId="8" fillId="9" borderId="2" xfId="1" applyFont="1" applyFill="1" applyBorder="1" applyAlignment="1">
      <alignment horizontal="center" vertical="center" wrapText="1"/>
    </xf>
    <xf numFmtId="4" fontId="8" fillId="9" borderId="2" xfId="7" applyNumberFormat="1" applyFont="1" applyFill="1" applyBorder="1" applyAlignment="1" applyProtection="1">
      <alignment horizontal="center" vertical="center"/>
    </xf>
    <xf numFmtId="164" fontId="8" fillId="9" borderId="2" xfId="7" applyNumberFormat="1" applyFont="1" applyFill="1" applyBorder="1" applyAlignment="1" applyProtection="1">
      <alignment horizontal="center" vertical="center"/>
    </xf>
    <xf numFmtId="4" fontId="8" fillId="9" borderId="3" xfId="7" applyNumberFormat="1" applyFont="1" applyFill="1" applyBorder="1" applyAlignment="1" applyProtection="1">
      <alignment horizontal="center" vertical="center" wrapText="1"/>
    </xf>
    <xf numFmtId="0" fontId="8" fillId="9" borderId="4" xfId="7" applyFont="1" applyFill="1" applyBorder="1" applyAlignment="1" applyProtection="1">
      <alignment horizontal="center" vertical="center"/>
    </xf>
    <xf numFmtId="14" fontId="8" fillId="9" borderId="4" xfId="7" applyNumberFormat="1" applyFont="1" applyFill="1" applyBorder="1" applyAlignment="1" applyProtection="1">
      <alignment horizontal="center" vertical="center" wrapText="1"/>
    </xf>
    <xf numFmtId="14" fontId="8" fillId="9" borderId="4" xfId="7" applyNumberFormat="1" applyFont="1" applyFill="1" applyBorder="1" applyAlignment="1" applyProtection="1">
      <alignment horizontal="center" vertical="center"/>
    </xf>
    <xf numFmtId="14" fontId="9" fillId="9" borderId="4" xfId="7" applyNumberFormat="1" applyFont="1" applyFill="1" applyBorder="1" applyAlignment="1" applyProtection="1">
      <alignment horizontal="center" vertical="center" wrapText="1"/>
    </xf>
    <xf numFmtId="0" fontId="9" fillId="9" borderId="4" xfId="7" applyFont="1" applyFill="1" applyBorder="1" applyAlignment="1" applyProtection="1">
      <alignment horizontal="center" vertical="center"/>
    </xf>
    <xf numFmtId="0" fontId="9" fillId="9" borderId="4" xfId="7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2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14" fontId="7" fillId="7" borderId="5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9" fontId="7" fillId="7" borderId="2" xfId="2" applyFont="1" applyFill="1" applyBorder="1" applyAlignment="1">
      <alignment horizontal="center" vertical="center"/>
    </xf>
    <xf numFmtId="166" fontId="7" fillId="7" borderId="2" xfId="1" applyFont="1" applyFill="1" applyBorder="1" applyAlignment="1">
      <alignment vertical="center"/>
    </xf>
    <xf numFmtId="14" fontId="7" fillId="7" borderId="2" xfId="2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164" fontId="7" fillId="7" borderId="2" xfId="0" applyNumberFormat="1" applyFont="1" applyFill="1" applyBorder="1" applyAlignment="1">
      <alignment horizontal="center" vertical="center"/>
    </xf>
    <xf numFmtId="14" fontId="7" fillId="7" borderId="2" xfId="0" applyNumberFormat="1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wrapText="1"/>
    </xf>
    <xf numFmtId="0" fontId="6" fillId="0" borderId="2" xfId="0" applyFont="1" applyBorder="1"/>
    <xf numFmtId="9" fontId="7" fillId="7" borderId="6" xfId="2" applyFont="1" applyFill="1" applyBorder="1" applyAlignment="1">
      <alignment horizontal="center" vertical="center" wrapText="1"/>
    </xf>
    <xf numFmtId="9" fontId="7" fillId="7" borderId="2" xfId="2" applyFont="1" applyFill="1" applyBorder="1" applyAlignment="1">
      <alignment horizontal="center" vertical="center" wrapText="1"/>
    </xf>
    <xf numFmtId="165" fontId="7" fillId="7" borderId="2" xfId="1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167" fontId="7" fillId="7" borderId="2" xfId="1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4" fontId="7" fillId="7" borderId="6" xfId="2" applyNumberFormat="1" applyFont="1" applyFill="1" applyBorder="1" applyAlignment="1">
      <alignment horizontal="center" vertical="center" wrapText="1"/>
    </xf>
    <xf numFmtId="166" fontId="7" fillId="7" borderId="2" xfId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49" fontId="12" fillId="7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8" fontId="7" fillId="7" borderId="2" xfId="1" applyNumberFormat="1" applyFont="1" applyFill="1" applyBorder="1" applyAlignment="1">
      <alignment vertical="center"/>
    </xf>
    <xf numFmtId="14" fontId="7" fillId="7" borderId="2" xfId="2" applyNumberFormat="1" applyFont="1" applyFill="1" applyBorder="1" applyAlignment="1">
      <alignment horizontal="center" vertical="center" wrapText="1"/>
    </xf>
    <xf numFmtId="0" fontId="7" fillId="7" borderId="2" xfId="1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49" fontId="7" fillId="7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2" xfId="0" applyBorder="1"/>
    <xf numFmtId="0" fontId="18" fillId="0" borderId="2" xfId="7" applyFont="1" applyFill="1" applyBorder="1" applyAlignment="1" applyProtection="1"/>
    <xf numFmtId="0" fontId="2" fillId="0" borderId="2" xfId="7" applyFont="1" applyFill="1" applyBorder="1" applyAlignment="1" applyProtection="1"/>
    <xf numFmtId="0" fontId="2" fillId="0" borderId="0" xfId="7" applyFont="1" applyFill="1" applyAlignment="1" applyProtection="1"/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169" fontId="21" fillId="0" borderId="11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0" fontId="0" fillId="0" borderId="0" xfId="0" applyNumberFormat="1"/>
    <xf numFmtId="0" fontId="19" fillId="0" borderId="7" xfId="0" applyFont="1" applyFill="1" applyBorder="1" applyAlignment="1">
      <alignment horizontal="center" vertical="center"/>
    </xf>
  </cellXfs>
  <cellStyles count="13">
    <cellStyle name="cf1" xfId="3"/>
    <cellStyle name="cf2" xfId="4"/>
    <cellStyle name="cf3" xfId="5"/>
    <cellStyle name="cf4" xfId="6"/>
    <cellStyle name="Moeda" xfId="1" builtinId="4" customBuiltin="1"/>
    <cellStyle name="Normal" xfId="0" builtinId="0" customBuiltin="1"/>
    <cellStyle name="Normal 2" xfId="7"/>
    <cellStyle name="Porcentagem" xfId="2" builtinId="5" customBuiltin="1"/>
    <cellStyle name="Título 5" xfId="8"/>
    <cellStyle name="Título 6" xfId="9"/>
    <cellStyle name="Título 7" xfId="10"/>
    <cellStyle name="Título 8" xfId="11"/>
    <cellStyle name="Total 2" xfId="12"/>
  </cellStyles>
  <dxfs count="242"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icitacoes" displayName="TabLicitacoes" ref="B4:AG108" totalsRowShown="0">
  <autoFilter ref="B4:AG108"/>
  <sortState ref="B6:AG108">
    <sortCondition ref="E5:E108"/>
  </sortState>
  <tableColumns count="32">
    <tableColumn id="1" name="N° PROCESSO "/>
    <tableColumn id="2" name="Nº LICITAÇÃO"/>
    <tableColumn id="3" name="DATA ABERTURA"/>
    <tableColumn id="4" name="MODALIDADE"/>
    <tableColumn id="5" name="FUNDAMENTAÇÃO LEGAL"/>
    <tableColumn id="6" name="OBJETO"/>
    <tableColumn id="7" name="SETOR REQUISITANTE"/>
    <tableColumn id="8" name="COTAÇÃO ELETRÔNICA"/>
    <tableColumn id="9" name="AUTORIZAÇÃO"/>
    <tableColumn id="10" name="DATA"/>
    <tableColumn id="11" name="SITUAÇÃO ATUAL"/>
    <tableColumn id="12" name="DATA PUBLICAÇÃO EDITAL"/>
    <tableColumn id="13" name="HOUVE IMPUGNAÇÃO?"/>
    <tableColumn id="14" name="VALOR ESTIMADO"/>
    <tableColumn id="15" name="VALOR AQUISIÇÃO"/>
    <tableColumn id="16" name="% DE REDUÇÃO"/>
    <tableColumn id="17" name="HOUVE RECURSO?"/>
    <tableColumn id="18" name="DATA HOMOLOGAÇÃO"/>
    <tableColumn id="19" name="CONTRATADA"/>
    <tableColumn id="20" name="CNPJ"/>
    <tableColumn id="21" name="INSTRUMENTO DE CONTRATAÇÃO"/>
    <tableColumn id="22" name="Nº"/>
    <tableColumn id="23" name="DATA ASSINATURA"/>
    <tableColumn id="24" name="DATA D.O.U."/>
    <tableColumn id="25" name="DATA INÍCIO DO CONTRATO"/>
    <tableColumn id="26" name="DATA TÉRMINO DO CONTRATO"/>
    <tableColumn id="27" name="FISCAL ADMINISTRATIVO"/>
    <tableColumn id="28" name="FISCAL TÉCNICO"/>
    <tableColumn id="29" name="GESTOR"/>
    <tableColumn id="30" name="EMAIL DO GESTOR"/>
    <tableColumn id="31" name="TIPO DE CONTRATO"/>
    <tableColumn id="32" name="CONTRATO ORIGINAL (NÚMERO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3:K4" totalsRowShown="0">
  <tableColumns count="10">
    <tableColumn id="1" name="QUANTIDADE DE DISPENSAS (%)"/>
    <tableColumn id="2" name="% DO VALOR DAS DISPENSAS EM RELAÇÃO AO TOTAL"/>
    <tableColumn id="3" name="ECONOMIA APURADA (%)"/>
    <tableColumn id="4" name="ECONOMIA  APURADA (R$)"/>
    <tableColumn id="5" name="% DE CONCORRÊNCIAS"/>
    <tableColumn id="6" name="% DE ADESÃO À ATA"/>
    <tableColumn id="7" name="% DE INEXIGIBILIDADE"/>
    <tableColumn id="8" name="% DE PROCESSOS CONCLUÍDOS"/>
    <tableColumn id="9" name="% DE PROCESSOS EM ANDAMENTO"/>
    <tableColumn id="10" name="% DE PROCESSOS CANCEL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tabSelected="1" workbookViewId="0">
      <selection sqref="A1:Y1"/>
    </sheetView>
  </sheetViews>
  <sheetFormatPr defaultRowHeight="15"/>
  <cols>
    <col min="1" max="1" width="1" customWidth="1"/>
    <col min="2" max="2" width="20" style="17" customWidth="1"/>
    <col min="3" max="3" width="15" style="75" customWidth="1"/>
    <col min="4" max="4" width="12.42578125" style="75" customWidth="1"/>
    <col min="5" max="5" width="18.28515625" style="17" customWidth="1"/>
    <col min="6" max="6" width="21" style="17" customWidth="1"/>
    <col min="7" max="7" width="107.5703125" customWidth="1"/>
    <col min="8" max="8" width="12.5703125" style="17" customWidth="1"/>
    <col min="9" max="9" width="11.85546875" style="16" customWidth="1"/>
    <col min="10" max="10" width="12" style="17" customWidth="1"/>
    <col min="11" max="11" width="15.140625" style="18" customWidth="1"/>
    <col min="12" max="12" width="14" style="19" bestFit="1" customWidth="1"/>
    <col min="13" max="13" width="14.42578125" style="16" customWidth="1"/>
    <col min="14" max="14" width="14" style="16" customWidth="1"/>
    <col min="15" max="16" width="14.7109375" style="20" customWidth="1"/>
    <col min="17" max="17" width="8.28515625" style="21" customWidth="1"/>
    <col min="18" max="18" width="13.7109375" style="21" bestFit="1" customWidth="1"/>
    <col min="19" max="19" width="13.5703125" style="21" customWidth="1"/>
    <col min="20" max="20" width="61.7109375" style="22" bestFit="1" customWidth="1"/>
    <col min="21" max="21" width="14.85546875" style="23" customWidth="1"/>
    <col min="22" max="22" width="22.42578125" style="17" customWidth="1"/>
    <col min="23" max="23" width="9.85546875" style="17" bestFit="1" customWidth="1"/>
    <col min="24" max="24" width="11.85546875" style="24" customWidth="1"/>
    <col min="25" max="25" width="12.85546875" style="18" customWidth="1"/>
    <col min="26" max="26" width="25.28515625" style="24" hidden="1" customWidth="1"/>
    <col min="27" max="27" width="27.85546875" style="24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  <col min="34" max="34" width="9.140625" customWidth="1"/>
  </cols>
  <sheetData>
    <row r="1" spans="1:33" ht="36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1"/>
      <c r="AA1" s="1"/>
      <c r="AB1" s="1"/>
      <c r="AC1" s="1"/>
      <c r="AD1" s="1"/>
      <c r="AE1" s="1"/>
      <c r="AF1" s="1"/>
      <c r="AG1" s="1"/>
    </row>
    <row r="2" spans="1:33" ht="3.75" customHeight="1">
      <c r="A2" s="2"/>
      <c r="B2" s="3"/>
      <c r="C2" s="4"/>
      <c r="D2" s="4"/>
      <c r="E2" s="3"/>
      <c r="F2" s="3"/>
      <c r="G2" s="2"/>
      <c r="H2" s="3"/>
      <c r="I2" s="5"/>
      <c r="J2" s="3"/>
      <c r="K2" s="6"/>
      <c r="L2" s="7"/>
      <c r="M2" s="5"/>
      <c r="N2" s="5"/>
      <c r="O2" s="8"/>
      <c r="P2" s="8"/>
      <c r="Q2" s="9"/>
      <c r="R2" s="9"/>
      <c r="S2" s="9"/>
      <c r="T2" s="10"/>
      <c r="U2" s="11"/>
      <c r="V2" s="3"/>
      <c r="W2" s="3"/>
      <c r="X2" s="12"/>
      <c r="Y2" s="6"/>
      <c r="Z2" s="12"/>
      <c r="AA2" s="12"/>
      <c r="AB2" s="2"/>
      <c r="AC2" s="2"/>
      <c r="AD2" s="2"/>
      <c r="AE2" s="2"/>
      <c r="AF2" s="2"/>
      <c r="AG2" s="2"/>
    </row>
    <row r="3" spans="1:33">
      <c r="B3" s="13"/>
      <c r="C3" s="14"/>
      <c r="D3" s="14"/>
      <c r="E3" s="13"/>
      <c r="F3" s="13"/>
      <c r="G3" s="15"/>
      <c r="H3" s="13"/>
    </row>
    <row r="4" spans="1:33" ht="33.75">
      <c r="B4" s="25" t="s">
        <v>1</v>
      </c>
      <c r="C4" s="26" t="s">
        <v>2</v>
      </c>
      <c r="D4" s="26" t="s">
        <v>3</v>
      </c>
      <c r="E4" s="27" t="s">
        <v>4</v>
      </c>
      <c r="F4" s="25" t="s">
        <v>5</v>
      </c>
      <c r="G4" s="27" t="s">
        <v>6</v>
      </c>
      <c r="H4" s="25" t="s">
        <v>7</v>
      </c>
      <c r="I4" s="25" t="s">
        <v>8</v>
      </c>
      <c r="J4" s="28" t="s">
        <v>9</v>
      </c>
      <c r="K4" s="28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29" t="s">
        <v>18</v>
      </c>
      <c r="T4" s="30" t="s">
        <v>19</v>
      </c>
      <c r="U4" s="31" t="s">
        <v>20</v>
      </c>
      <c r="V4" s="32" t="s">
        <v>21</v>
      </c>
      <c r="W4" s="33" t="s">
        <v>22</v>
      </c>
      <c r="X4" s="34" t="s">
        <v>23</v>
      </c>
      <c r="Y4" s="35" t="s">
        <v>24</v>
      </c>
      <c r="Z4" s="36" t="s">
        <v>25</v>
      </c>
      <c r="AA4" s="36" t="s">
        <v>26</v>
      </c>
      <c r="AB4" s="37" t="s">
        <v>27</v>
      </c>
      <c r="AC4" s="37" t="s">
        <v>28</v>
      </c>
      <c r="AD4" s="37" t="s">
        <v>29</v>
      </c>
      <c r="AE4" s="36" t="s">
        <v>30</v>
      </c>
      <c r="AF4" s="38" t="s">
        <v>31</v>
      </c>
      <c r="AG4" s="38" t="s">
        <v>32</v>
      </c>
    </row>
    <row r="5" spans="1:33" s="15" customFormat="1" ht="22.5">
      <c r="B5" s="39" t="s">
        <v>33</v>
      </c>
      <c r="C5" s="40" t="s">
        <v>34</v>
      </c>
      <c r="D5" s="41" t="s">
        <v>35</v>
      </c>
      <c r="E5" s="39" t="s">
        <v>36</v>
      </c>
      <c r="F5" s="39" t="s">
        <v>37</v>
      </c>
      <c r="G5" s="42" t="s">
        <v>38</v>
      </c>
      <c r="H5" s="39" t="s">
        <v>39</v>
      </c>
      <c r="I5" s="43" t="s">
        <v>40</v>
      </c>
      <c r="J5" s="39" t="s">
        <v>41</v>
      </c>
      <c r="K5" s="44"/>
      <c r="L5" s="45" t="s">
        <v>42</v>
      </c>
      <c r="M5" s="46"/>
      <c r="N5" s="46"/>
      <c r="O5" s="47"/>
      <c r="P5" s="47"/>
      <c r="Q5" s="46"/>
      <c r="R5" s="46"/>
      <c r="S5" s="48"/>
      <c r="T5" s="49"/>
      <c r="U5" s="50"/>
      <c r="V5" s="39" t="s">
        <v>43</v>
      </c>
      <c r="W5" s="40"/>
      <c r="X5" s="51"/>
      <c r="Y5" s="52"/>
      <c r="Z5" s="53"/>
      <c r="AA5" s="53"/>
      <c r="AB5" s="54"/>
      <c r="AC5" s="54"/>
      <c r="AD5" s="54"/>
      <c r="AE5" s="54"/>
      <c r="AF5" s="54"/>
      <c r="AG5" s="54"/>
    </row>
    <row r="6" spans="1:33" s="15" customFormat="1" ht="15" customHeight="1">
      <c r="B6" s="39" t="s">
        <v>44</v>
      </c>
      <c r="C6" s="40" t="s">
        <v>45</v>
      </c>
      <c r="D6" s="41" t="s">
        <v>46</v>
      </c>
      <c r="E6" s="39" t="s">
        <v>36</v>
      </c>
      <c r="F6" s="39" t="s">
        <v>37</v>
      </c>
      <c r="G6" s="42" t="s">
        <v>47</v>
      </c>
      <c r="H6" s="39" t="s">
        <v>48</v>
      </c>
      <c r="I6" s="43" t="s">
        <v>40</v>
      </c>
      <c r="J6" s="39" t="s">
        <v>41</v>
      </c>
      <c r="K6" s="44"/>
      <c r="L6" s="45" t="s">
        <v>49</v>
      </c>
      <c r="M6" s="55"/>
      <c r="N6" s="56"/>
      <c r="O6" s="47">
        <v>991047.67</v>
      </c>
      <c r="P6" s="57"/>
      <c r="Q6" s="46">
        <f>IFERROR((O6-P6)/O6,)</f>
        <v>1</v>
      </c>
      <c r="R6" s="46"/>
      <c r="S6" s="46"/>
      <c r="T6" s="49"/>
      <c r="U6" s="50"/>
      <c r="V6" s="39" t="s">
        <v>43</v>
      </c>
      <c r="W6" s="40"/>
      <c r="X6" s="51"/>
      <c r="Y6" s="52"/>
      <c r="Z6" s="53"/>
      <c r="AA6" s="53"/>
      <c r="AB6" s="54"/>
      <c r="AC6" s="54"/>
      <c r="AD6" s="54"/>
      <c r="AE6" s="54"/>
      <c r="AF6" s="54"/>
      <c r="AG6" s="54"/>
    </row>
    <row r="7" spans="1:33" s="15" customFormat="1" ht="15" customHeight="1">
      <c r="B7" s="39" t="s">
        <v>50</v>
      </c>
      <c r="C7" s="40" t="s">
        <v>51</v>
      </c>
      <c r="D7" s="41" t="s">
        <v>52</v>
      </c>
      <c r="E7" s="39" t="s">
        <v>36</v>
      </c>
      <c r="F7" s="39" t="s">
        <v>37</v>
      </c>
      <c r="G7" s="42" t="s">
        <v>53</v>
      </c>
      <c r="H7" s="39" t="s">
        <v>48</v>
      </c>
      <c r="I7" s="43" t="s">
        <v>40</v>
      </c>
      <c r="J7" s="39" t="s">
        <v>41</v>
      </c>
      <c r="K7" s="44"/>
      <c r="L7" s="45" t="s">
        <v>49</v>
      </c>
      <c r="M7" s="55"/>
      <c r="N7" s="56"/>
      <c r="O7" s="47">
        <v>681792.69</v>
      </c>
      <c r="P7" s="57"/>
      <c r="Q7" s="46">
        <f>IFERROR((O7-P7)/O7,)</f>
        <v>1</v>
      </c>
      <c r="R7" s="46"/>
      <c r="S7" s="46"/>
      <c r="T7" s="49"/>
      <c r="U7" s="50"/>
      <c r="V7" s="39" t="s">
        <v>43</v>
      </c>
      <c r="W7" s="40"/>
      <c r="X7" s="51"/>
      <c r="Y7" s="52"/>
      <c r="Z7" s="53"/>
      <c r="AA7" s="53"/>
      <c r="AB7" s="54"/>
      <c r="AC7" s="54"/>
      <c r="AD7" s="54"/>
      <c r="AE7" s="54"/>
      <c r="AF7" s="54"/>
      <c r="AG7" s="54"/>
    </row>
    <row r="8" spans="1:33" s="15" customFormat="1" ht="23.25" customHeight="1">
      <c r="B8" s="39" t="s">
        <v>54</v>
      </c>
      <c r="C8" s="40" t="s">
        <v>55</v>
      </c>
      <c r="D8" s="41" t="s">
        <v>56</v>
      </c>
      <c r="E8" s="39" t="s">
        <v>36</v>
      </c>
      <c r="F8" s="39" t="s">
        <v>37</v>
      </c>
      <c r="G8" s="42" t="s">
        <v>57</v>
      </c>
      <c r="H8" s="39" t="s">
        <v>39</v>
      </c>
      <c r="I8" s="43" t="s">
        <v>40</v>
      </c>
      <c r="J8" s="39" t="s">
        <v>41</v>
      </c>
      <c r="K8" s="44"/>
      <c r="L8" s="45" t="s">
        <v>49</v>
      </c>
      <c r="M8" s="55"/>
      <c r="N8" s="56"/>
      <c r="O8" s="47">
        <v>6088166.2699999996</v>
      </c>
      <c r="P8" s="57"/>
      <c r="Q8" s="46">
        <f>IFERROR((O8-P8)/O8,)</f>
        <v>1</v>
      </c>
      <c r="R8" s="46"/>
      <c r="S8" s="46"/>
      <c r="T8" s="49"/>
      <c r="U8" s="50"/>
      <c r="V8" s="39" t="s">
        <v>43</v>
      </c>
      <c r="W8" s="40"/>
      <c r="X8" s="51"/>
      <c r="Y8" s="52"/>
      <c r="Z8" s="53"/>
      <c r="AA8" s="53"/>
      <c r="AB8" s="54"/>
      <c r="AC8" s="54"/>
      <c r="AD8" s="54"/>
      <c r="AE8" s="54"/>
      <c r="AF8" s="54"/>
      <c r="AG8" s="54"/>
    </row>
    <row r="9" spans="1:33" s="15" customFormat="1" ht="22.5">
      <c r="B9" s="39" t="s">
        <v>58</v>
      </c>
      <c r="C9" s="40" t="s">
        <v>34</v>
      </c>
      <c r="D9" s="41" t="s">
        <v>35</v>
      </c>
      <c r="E9" s="39" t="s">
        <v>59</v>
      </c>
      <c r="F9" s="40" t="s">
        <v>60</v>
      </c>
      <c r="G9" s="42" t="s">
        <v>57</v>
      </c>
      <c r="H9" s="39" t="s">
        <v>39</v>
      </c>
      <c r="I9" s="43" t="s">
        <v>40</v>
      </c>
      <c r="J9" s="39" t="s">
        <v>41</v>
      </c>
      <c r="K9" s="44"/>
      <c r="L9" s="45" t="s">
        <v>61</v>
      </c>
      <c r="M9" s="46" t="s">
        <v>40</v>
      </c>
      <c r="N9" s="46" t="s">
        <v>40</v>
      </c>
      <c r="O9" s="47"/>
      <c r="P9" s="47"/>
      <c r="Q9" s="46"/>
      <c r="R9" s="46"/>
      <c r="S9" s="48"/>
      <c r="T9" s="49"/>
      <c r="U9" s="50"/>
      <c r="V9" s="39"/>
      <c r="W9" s="40"/>
      <c r="X9" s="51"/>
      <c r="Y9" s="52"/>
      <c r="Z9" s="53"/>
      <c r="AA9" s="53"/>
      <c r="AB9" s="54"/>
      <c r="AC9" s="54"/>
      <c r="AD9" s="54"/>
      <c r="AE9" s="54"/>
      <c r="AF9" s="54"/>
      <c r="AG9" s="54"/>
    </row>
    <row r="10" spans="1:33" s="15" customFormat="1" ht="15" customHeight="1">
      <c r="B10" s="39" t="s">
        <v>62</v>
      </c>
      <c r="C10" s="40" t="s">
        <v>45</v>
      </c>
      <c r="D10" s="41" t="s">
        <v>63</v>
      </c>
      <c r="E10" s="39" t="s">
        <v>59</v>
      </c>
      <c r="F10" s="40" t="s">
        <v>64</v>
      </c>
      <c r="G10" s="42" t="s">
        <v>65</v>
      </c>
      <c r="H10" s="39" t="s">
        <v>66</v>
      </c>
      <c r="I10" s="43" t="s">
        <v>40</v>
      </c>
      <c r="J10" s="39" t="s">
        <v>41</v>
      </c>
      <c r="K10" s="44" t="s">
        <v>67</v>
      </c>
      <c r="L10" s="45" t="s">
        <v>68</v>
      </c>
      <c r="M10" s="46" t="s">
        <v>40</v>
      </c>
      <c r="N10" s="46" t="s">
        <v>40</v>
      </c>
      <c r="O10" s="47">
        <v>190000</v>
      </c>
      <c r="P10" s="47">
        <v>190000</v>
      </c>
      <c r="Q10" s="46">
        <f>IFERROR((O10-P10)/O10,)</f>
        <v>0</v>
      </c>
      <c r="R10" s="46" t="s">
        <v>40</v>
      </c>
      <c r="S10" s="48">
        <v>44539</v>
      </c>
      <c r="T10" s="49" t="s">
        <v>69</v>
      </c>
      <c r="U10" s="50" t="s">
        <v>70</v>
      </c>
      <c r="V10" s="39" t="s">
        <v>43</v>
      </c>
      <c r="W10" s="40" t="s">
        <v>71</v>
      </c>
      <c r="X10" s="51">
        <v>44610</v>
      </c>
      <c r="Y10" s="52">
        <v>44613</v>
      </c>
      <c r="Z10" s="53"/>
      <c r="AA10" s="53"/>
      <c r="AB10" s="54"/>
      <c r="AC10" s="54"/>
      <c r="AD10" s="54"/>
      <c r="AE10" s="54"/>
      <c r="AF10" s="54"/>
      <c r="AG10" s="54"/>
    </row>
    <row r="11" spans="1:33" s="15" customFormat="1" ht="22.5">
      <c r="B11" s="39" t="s">
        <v>72</v>
      </c>
      <c r="C11" s="40" t="s">
        <v>51</v>
      </c>
      <c r="D11" s="41" t="s">
        <v>73</v>
      </c>
      <c r="E11" s="39" t="s">
        <v>59</v>
      </c>
      <c r="F11" s="40" t="s">
        <v>74</v>
      </c>
      <c r="G11" s="42" t="s">
        <v>75</v>
      </c>
      <c r="H11" s="39" t="s">
        <v>76</v>
      </c>
      <c r="I11" s="43" t="s">
        <v>40</v>
      </c>
      <c r="J11" s="39" t="s">
        <v>41</v>
      </c>
      <c r="K11" s="44" t="s">
        <v>77</v>
      </c>
      <c r="L11" s="45" t="s">
        <v>61</v>
      </c>
      <c r="M11" s="46" t="s">
        <v>40</v>
      </c>
      <c r="N11" s="46" t="s">
        <v>40</v>
      </c>
      <c r="O11" s="47"/>
      <c r="P11" s="47"/>
      <c r="Q11" s="46"/>
      <c r="R11" s="46"/>
      <c r="S11" s="48"/>
      <c r="T11" s="49"/>
      <c r="U11" s="50"/>
      <c r="V11" s="39"/>
      <c r="W11" s="40"/>
      <c r="X11" s="51"/>
      <c r="Y11" s="52"/>
      <c r="Z11" s="53"/>
      <c r="AA11" s="53"/>
      <c r="AB11" s="54"/>
      <c r="AC11" s="54"/>
      <c r="AD11" s="54"/>
      <c r="AE11" s="54"/>
      <c r="AF11" s="54"/>
      <c r="AG11" s="54"/>
    </row>
    <row r="12" spans="1:33" s="15" customFormat="1" ht="15" customHeight="1">
      <c r="B12" s="39" t="s">
        <v>78</v>
      </c>
      <c r="C12" s="40" t="s">
        <v>55</v>
      </c>
      <c r="D12" s="41" t="s">
        <v>79</v>
      </c>
      <c r="E12" s="39" t="s">
        <v>59</v>
      </c>
      <c r="F12" s="40" t="s">
        <v>74</v>
      </c>
      <c r="G12" s="58" t="s">
        <v>80</v>
      </c>
      <c r="H12" s="39" t="s">
        <v>81</v>
      </c>
      <c r="I12" s="43" t="s">
        <v>40</v>
      </c>
      <c r="J12" s="39" t="s">
        <v>41</v>
      </c>
      <c r="K12" s="44" t="s">
        <v>82</v>
      </c>
      <c r="L12" s="45" t="s">
        <v>68</v>
      </c>
      <c r="M12" s="46" t="s">
        <v>40</v>
      </c>
      <c r="N12" s="46" t="s">
        <v>40</v>
      </c>
      <c r="O12" s="47">
        <v>141879.6</v>
      </c>
      <c r="P12" s="47">
        <v>141879.6</v>
      </c>
      <c r="Q12" s="46">
        <f>IFERROR((O12-P12)/O12,)</f>
        <v>0</v>
      </c>
      <c r="R12" s="46" t="s">
        <v>40</v>
      </c>
      <c r="S12" s="48">
        <v>44610</v>
      </c>
      <c r="T12" s="49" t="s">
        <v>83</v>
      </c>
      <c r="U12" s="50" t="s">
        <v>84</v>
      </c>
      <c r="V12" s="39" t="s">
        <v>43</v>
      </c>
      <c r="W12" s="40" t="s">
        <v>85</v>
      </c>
      <c r="X12" s="51">
        <v>44636</v>
      </c>
      <c r="Y12" s="52">
        <v>44643</v>
      </c>
      <c r="Z12" s="53"/>
      <c r="AA12" s="53"/>
      <c r="AB12" s="54"/>
      <c r="AC12" s="54"/>
      <c r="AD12" s="54"/>
      <c r="AE12" s="54"/>
      <c r="AF12" s="54"/>
      <c r="AG12" s="54"/>
    </row>
    <row r="13" spans="1:33" s="15" customFormat="1" ht="15" customHeight="1">
      <c r="B13" s="39" t="s">
        <v>86</v>
      </c>
      <c r="C13" s="40" t="s">
        <v>87</v>
      </c>
      <c r="D13" s="41" t="s">
        <v>88</v>
      </c>
      <c r="E13" s="39" t="s">
        <v>59</v>
      </c>
      <c r="F13" s="40" t="s">
        <v>74</v>
      </c>
      <c r="G13" s="58" t="s">
        <v>89</v>
      </c>
      <c r="H13" s="39" t="s">
        <v>81</v>
      </c>
      <c r="I13" s="43" t="s">
        <v>40</v>
      </c>
      <c r="J13" s="39" t="s">
        <v>41</v>
      </c>
      <c r="K13" s="44" t="s">
        <v>67</v>
      </c>
      <c r="L13" s="45" t="s">
        <v>61</v>
      </c>
      <c r="M13" s="46" t="s">
        <v>40</v>
      </c>
      <c r="N13" s="46" t="s">
        <v>40</v>
      </c>
      <c r="O13" s="59">
        <v>25000</v>
      </c>
      <c r="P13" s="59"/>
      <c r="Q13" s="46"/>
      <c r="R13" s="46"/>
      <c r="S13" s="48"/>
      <c r="T13" s="49"/>
      <c r="U13" s="39"/>
      <c r="V13" s="39"/>
      <c r="W13" s="40"/>
      <c r="X13" s="51"/>
      <c r="Y13" s="52"/>
      <c r="Z13" s="53"/>
      <c r="AA13" s="53"/>
      <c r="AB13" s="54"/>
      <c r="AC13" s="54"/>
      <c r="AD13" s="54"/>
      <c r="AE13" s="54"/>
      <c r="AF13" s="54"/>
      <c r="AG13" s="54"/>
    </row>
    <row r="14" spans="1:33" s="15" customFormat="1" ht="15" customHeight="1">
      <c r="B14" s="39" t="s">
        <v>90</v>
      </c>
      <c r="C14" s="40" t="s">
        <v>91</v>
      </c>
      <c r="D14" s="41" t="s">
        <v>92</v>
      </c>
      <c r="E14" s="39" t="s">
        <v>59</v>
      </c>
      <c r="F14" s="40" t="s">
        <v>64</v>
      </c>
      <c r="G14" s="42" t="s">
        <v>93</v>
      </c>
      <c r="H14" s="39" t="s">
        <v>66</v>
      </c>
      <c r="I14" s="43" t="s">
        <v>40</v>
      </c>
      <c r="J14" s="39" t="s">
        <v>41</v>
      </c>
      <c r="K14" s="44" t="s">
        <v>94</v>
      </c>
      <c r="L14" s="45" t="s">
        <v>68</v>
      </c>
      <c r="M14" s="46" t="s">
        <v>40</v>
      </c>
      <c r="N14" s="46" t="s">
        <v>40</v>
      </c>
      <c r="O14" s="47">
        <v>300000</v>
      </c>
      <c r="P14" s="47">
        <v>300000</v>
      </c>
      <c r="Q14" s="46">
        <f t="shared" ref="Q14:Q44" si="0">IFERROR((O14-P14)/O14,)</f>
        <v>0</v>
      </c>
      <c r="R14" s="46" t="s">
        <v>40</v>
      </c>
      <c r="S14" s="48">
        <v>44630</v>
      </c>
      <c r="T14" s="49" t="s">
        <v>95</v>
      </c>
      <c r="U14" s="50" t="s">
        <v>96</v>
      </c>
      <c r="V14" s="39" t="s">
        <v>43</v>
      </c>
      <c r="W14" s="40" t="s">
        <v>97</v>
      </c>
      <c r="X14" s="51">
        <v>44643</v>
      </c>
      <c r="Y14" s="52">
        <v>44645</v>
      </c>
      <c r="Z14" s="53"/>
      <c r="AA14" s="53"/>
      <c r="AB14" s="54"/>
      <c r="AC14" s="54"/>
      <c r="AD14" s="54"/>
      <c r="AE14" s="54"/>
      <c r="AF14" s="54"/>
      <c r="AG14" s="54"/>
    </row>
    <row r="15" spans="1:33" s="15" customFormat="1" ht="15" customHeight="1">
      <c r="B15" s="39" t="s">
        <v>98</v>
      </c>
      <c r="C15" s="40" t="s">
        <v>99</v>
      </c>
      <c r="D15" s="41" t="s">
        <v>100</v>
      </c>
      <c r="E15" s="39" t="s">
        <v>59</v>
      </c>
      <c r="F15" s="40" t="s">
        <v>74</v>
      </c>
      <c r="G15" s="58" t="s">
        <v>101</v>
      </c>
      <c r="H15" s="39" t="s">
        <v>81</v>
      </c>
      <c r="I15" s="43" t="s">
        <v>40</v>
      </c>
      <c r="J15" s="39" t="s">
        <v>41</v>
      </c>
      <c r="K15" s="44" t="s">
        <v>82</v>
      </c>
      <c r="L15" s="45" t="s">
        <v>68</v>
      </c>
      <c r="M15" s="46" t="s">
        <v>40</v>
      </c>
      <c r="N15" s="46" t="s">
        <v>40</v>
      </c>
      <c r="O15" s="47">
        <v>140000</v>
      </c>
      <c r="P15" s="47">
        <v>140000</v>
      </c>
      <c r="Q15" s="46">
        <f t="shared" si="0"/>
        <v>0</v>
      </c>
      <c r="R15" s="46" t="s">
        <v>40</v>
      </c>
      <c r="S15" s="48">
        <v>44610</v>
      </c>
      <c r="T15" s="49" t="s">
        <v>102</v>
      </c>
      <c r="U15" s="50" t="s">
        <v>103</v>
      </c>
      <c r="V15" s="39" t="s">
        <v>43</v>
      </c>
      <c r="W15" s="39" t="s">
        <v>104</v>
      </c>
      <c r="X15" s="51">
        <v>44714</v>
      </c>
      <c r="Y15" s="52">
        <v>44718</v>
      </c>
      <c r="Z15" s="53"/>
      <c r="AA15" s="53"/>
      <c r="AB15" s="54"/>
      <c r="AC15" s="54"/>
      <c r="AD15" s="54"/>
      <c r="AE15" s="54"/>
      <c r="AF15" s="54"/>
      <c r="AG15" s="54"/>
    </row>
    <row r="16" spans="1:33" s="15" customFormat="1" ht="15" customHeight="1">
      <c r="B16" s="39" t="s">
        <v>105</v>
      </c>
      <c r="C16" s="40" t="s">
        <v>34</v>
      </c>
      <c r="D16" s="41" t="s">
        <v>106</v>
      </c>
      <c r="E16" s="39" t="s">
        <v>107</v>
      </c>
      <c r="F16" s="40" t="s">
        <v>108</v>
      </c>
      <c r="G16" s="58" t="s">
        <v>109</v>
      </c>
      <c r="H16" s="39" t="s">
        <v>48</v>
      </c>
      <c r="I16" s="43" t="s">
        <v>40</v>
      </c>
      <c r="J16" s="39" t="s">
        <v>110</v>
      </c>
      <c r="K16" s="44">
        <v>44572</v>
      </c>
      <c r="L16" s="45" t="s">
        <v>68</v>
      </c>
      <c r="M16" s="46" t="s">
        <v>40</v>
      </c>
      <c r="N16" s="46" t="s">
        <v>40</v>
      </c>
      <c r="O16" s="47">
        <v>10064.969999999999</v>
      </c>
      <c r="P16" s="47">
        <v>10000</v>
      </c>
      <c r="Q16" s="46">
        <f t="shared" si="0"/>
        <v>6.4550614656575574E-3</v>
      </c>
      <c r="R16" s="46" t="s">
        <v>40</v>
      </c>
      <c r="S16" s="48">
        <v>44572</v>
      </c>
      <c r="T16" s="49" t="s">
        <v>111</v>
      </c>
      <c r="U16" s="50" t="s">
        <v>112</v>
      </c>
      <c r="V16" s="39" t="s">
        <v>113</v>
      </c>
      <c r="W16" s="40" t="s">
        <v>34</v>
      </c>
      <c r="X16" s="51">
        <v>44593</v>
      </c>
      <c r="Y16" s="52">
        <v>44595</v>
      </c>
      <c r="Z16" s="53"/>
      <c r="AA16" s="53"/>
      <c r="AB16" s="54"/>
      <c r="AC16" s="54"/>
      <c r="AD16" s="54"/>
      <c r="AE16" s="54"/>
      <c r="AF16" s="54"/>
      <c r="AG16" s="54"/>
    </row>
    <row r="17" spans="2:33" s="15" customFormat="1" ht="15" customHeight="1">
      <c r="B17" s="39" t="s">
        <v>114</v>
      </c>
      <c r="C17" s="40" t="s">
        <v>45</v>
      </c>
      <c r="D17" s="41" t="s">
        <v>115</v>
      </c>
      <c r="E17" s="39" t="s">
        <v>107</v>
      </c>
      <c r="F17" s="40" t="s">
        <v>108</v>
      </c>
      <c r="G17" s="58" t="s">
        <v>116</v>
      </c>
      <c r="H17" s="39" t="s">
        <v>117</v>
      </c>
      <c r="I17" s="43" t="s">
        <v>118</v>
      </c>
      <c r="J17" s="39" t="s">
        <v>119</v>
      </c>
      <c r="K17" s="44">
        <v>44600</v>
      </c>
      <c r="L17" s="45" t="s">
        <v>42</v>
      </c>
      <c r="M17" s="46" t="s">
        <v>40</v>
      </c>
      <c r="N17" s="46" t="s">
        <v>40</v>
      </c>
      <c r="O17" s="47">
        <v>32628.959999999999</v>
      </c>
      <c r="P17" s="47"/>
      <c r="Q17" s="46">
        <f t="shared" si="0"/>
        <v>1</v>
      </c>
      <c r="R17" s="46" t="s">
        <v>40</v>
      </c>
      <c r="S17" s="46"/>
      <c r="T17" s="49"/>
      <c r="U17" s="50"/>
      <c r="V17" s="39"/>
      <c r="W17" s="40"/>
      <c r="X17" s="51"/>
      <c r="Y17" s="52"/>
      <c r="Z17" s="53"/>
      <c r="AA17" s="53"/>
      <c r="AB17" s="54"/>
      <c r="AC17" s="54"/>
      <c r="AD17" s="54"/>
      <c r="AE17" s="54"/>
      <c r="AF17" s="54"/>
      <c r="AG17" s="54"/>
    </row>
    <row r="18" spans="2:33" s="15" customFormat="1" ht="15" customHeight="1">
      <c r="B18" s="39" t="s">
        <v>120</v>
      </c>
      <c r="C18" s="40" t="s">
        <v>51</v>
      </c>
      <c r="D18" s="41" t="s">
        <v>121</v>
      </c>
      <c r="E18" s="39" t="s">
        <v>107</v>
      </c>
      <c r="F18" s="40" t="s">
        <v>108</v>
      </c>
      <c r="G18" s="58" t="s">
        <v>122</v>
      </c>
      <c r="H18" s="39" t="s">
        <v>123</v>
      </c>
      <c r="I18" s="43" t="s">
        <v>118</v>
      </c>
      <c r="J18" s="39" t="s">
        <v>110</v>
      </c>
      <c r="K18" s="44">
        <v>44604</v>
      </c>
      <c r="L18" s="45" t="s">
        <v>68</v>
      </c>
      <c r="M18" s="46" t="s">
        <v>40</v>
      </c>
      <c r="N18" s="46" t="s">
        <v>40</v>
      </c>
      <c r="O18" s="47">
        <v>49249.49</v>
      </c>
      <c r="P18" s="47">
        <v>37200.19</v>
      </c>
      <c r="Q18" s="46">
        <f t="shared" si="0"/>
        <v>0.24465837108160909</v>
      </c>
      <c r="R18" s="46" t="s">
        <v>40</v>
      </c>
      <c r="S18" s="48">
        <v>44649</v>
      </c>
      <c r="T18" s="49" t="s">
        <v>124</v>
      </c>
      <c r="U18" s="50" t="s">
        <v>125</v>
      </c>
      <c r="V18" s="39" t="s">
        <v>113</v>
      </c>
      <c r="W18" s="40" t="s">
        <v>126</v>
      </c>
      <c r="X18" s="51">
        <v>44658</v>
      </c>
      <c r="Y18" s="52">
        <v>44662</v>
      </c>
      <c r="Z18" s="53"/>
      <c r="AA18" s="53"/>
      <c r="AB18" s="54"/>
      <c r="AC18" s="54"/>
      <c r="AD18" s="54"/>
      <c r="AE18" s="54"/>
      <c r="AF18" s="54"/>
      <c r="AG18" s="54"/>
    </row>
    <row r="19" spans="2:33" s="15" customFormat="1" ht="15" customHeight="1">
      <c r="B19" s="39" t="s">
        <v>127</v>
      </c>
      <c r="C19" s="40" t="s">
        <v>55</v>
      </c>
      <c r="D19" s="41" t="s">
        <v>128</v>
      </c>
      <c r="E19" s="39" t="s">
        <v>107</v>
      </c>
      <c r="F19" s="40" t="s">
        <v>108</v>
      </c>
      <c r="G19" s="58" t="s">
        <v>129</v>
      </c>
      <c r="H19" s="39" t="s">
        <v>130</v>
      </c>
      <c r="I19" s="43" t="s">
        <v>40</v>
      </c>
      <c r="J19" s="39" t="s">
        <v>131</v>
      </c>
      <c r="K19" s="44">
        <v>44613</v>
      </c>
      <c r="L19" s="45" t="s">
        <v>68</v>
      </c>
      <c r="M19" s="46" t="s">
        <v>40</v>
      </c>
      <c r="N19" s="46" t="s">
        <v>40</v>
      </c>
      <c r="O19" s="47">
        <v>14282.54</v>
      </c>
      <c r="P19" s="47">
        <v>3993.38</v>
      </c>
      <c r="Q19" s="46">
        <f t="shared" si="0"/>
        <v>0.7204012731628967</v>
      </c>
      <c r="R19" s="46" t="s">
        <v>40</v>
      </c>
      <c r="S19" s="48">
        <v>44613</v>
      </c>
      <c r="T19" s="49" t="s">
        <v>132</v>
      </c>
      <c r="U19" s="50" t="s">
        <v>133</v>
      </c>
      <c r="V19" s="39" t="s">
        <v>113</v>
      </c>
      <c r="W19" s="40" t="s">
        <v>134</v>
      </c>
      <c r="X19" s="51">
        <v>44613</v>
      </c>
      <c r="Y19" s="52">
        <v>44614</v>
      </c>
      <c r="Z19" s="53"/>
      <c r="AA19" s="53"/>
      <c r="AB19" s="54"/>
      <c r="AC19" s="54"/>
      <c r="AD19" s="54"/>
      <c r="AE19" s="54"/>
      <c r="AF19" s="54"/>
      <c r="AG19" s="54"/>
    </row>
    <row r="20" spans="2:33" s="15" customFormat="1" ht="15" customHeight="1">
      <c r="B20" s="39" t="s">
        <v>135</v>
      </c>
      <c r="C20" s="40" t="s">
        <v>87</v>
      </c>
      <c r="D20" s="41" t="s">
        <v>128</v>
      </c>
      <c r="E20" s="39" t="s">
        <v>107</v>
      </c>
      <c r="F20" s="40" t="s">
        <v>108</v>
      </c>
      <c r="G20" s="58" t="s">
        <v>136</v>
      </c>
      <c r="H20" s="39" t="s">
        <v>117</v>
      </c>
      <c r="I20" s="43" t="s">
        <v>40</v>
      </c>
      <c r="J20" s="39" t="s">
        <v>119</v>
      </c>
      <c r="K20" s="44">
        <v>44611</v>
      </c>
      <c r="L20" s="45" t="s">
        <v>68</v>
      </c>
      <c r="M20" s="46" t="s">
        <v>40</v>
      </c>
      <c r="N20" s="46" t="s">
        <v>40</v>
      </c>
      <c r="O20" s="47">
        <v>55570.25</v>
      </c>
      <c r="P20" s="47">
        <v>35202.620000000003</v>
      </c>
      <c r="Q20" s="46">
        <f t="shared" si="0"/>
        <v>0.36652039535542846</v>
      </c>
      <c r="R20" s="46" t="s">
        <v>40</v>
      </c>
      <c r="S20" s="48">
        <v>44611</v>
      </c>
      <c r="T20" s="49" t="s">
        <v>124</v>
      </c>
      <c r="U20" s="50" t="s">
        <v>125</v>
      </c>
      <c r="V20" s="39" t="s">
        <v>113</v>
      </c>
      <c r="W20" s="40" t="s">
        <v>137</v>
      </c>
      <c r="X20" s="51">
        <v>44645</v>
      </c>
      <c r="Y20" s="52">
        <v>44648</v>
      </c>
      <c r="Z20" s="53"/>
      <c r="AA20" s="53"/>
      <c r="AB20" s="54"/>
      <c r="AC20" s="54"/>
      <c r="AD20" s="54"/>
      <c r="AE20" s="54"/>
      <c r="AF20" s="54"/>
      <c r="AG20" s="54"/>
    </row>
    <row r="21" spans="2:33" s="15" customFormat="1" ht="15" customHeight="1">
      <c r="B21" s="39" t="s">
        <v>138</v>
      </c>
      <c r="C21" s="40" t="s">
        <v>91</v>
      </c>
      <c r="D21" s="41" t="s">
        <v>139</v>
      </c>
      <c r="E21" s="39" t="s">
        <v>107</v>
      </c>
      <c r="F21" s="40" t="s">
        <v>108</v>
      </c>
      <c r="G21" s="58" t="s">
        <v>140</v>
      </c>
      <c r="H21" s="39" t="s">
        <v>117</v>
      </c>
      <c r="I21" s="43" t="s">
        <v>40</v>
      </c>
      <c r="J21" s="39" t="s">
        <v>119</v>
      </c>
      <c r="K21" s="44">
        <v>44610</v>
      </c>
      <c r="L21" s="45" t="s">
        <v>68</v>
      </c>
      <c r="M21" s="46" t="s">
        <v>40</v>
      </c>
      <c r="N21" s="46" t="s">
        <v>40</v>
      </c>
      <c r="O21" s="47">
        <v>32068.5</v>
      </c>
      <c r="P21" s="47">
        <v>26400</v>
      </c>
      <c r="Q21" s="46">
        <f t="shared" si="0"/>
        <v>0.17676224332288695</v>
      </c>
      <c r="R21" s="46" t="s">
        <v>40</v>
      </c>
      <c r="S21" s="48">
        <v>44627</v>
      </c>
      <c r="T21" s="49" t="s">
        <v>141</v>
      </c>
      <c r="U21" s="50" t="s">
        <v>142</v>
      </c>
      <c r="V21" s="39" t="s">
        <v>113</v>
      </c>
      <c r="W21" s="40" t="s">
        <v>71</v>
      </c>
      <c r="X21" s="51">
        <v>44628</v>
      </c>
      <c r="Y21" s="52">
        <v>44630</v>
      </c>
      <c r="Z21" s="53"/>
      <c r="AA21" s="53"/>
      <c r="AB21" s="54"/>
      <c r="AC21" s="54"/>
      <c r="AD21" s="54"/>
      <c r="AE21" s="54"/>
      <c r="AF21" s="54"/>
      <c r="AG21" s="54"/>
    </row>
    <row r="22" spans="2:33" s="15" customFormat="1" ht="15" customHeight="1">
      <c r="B22" s="39" t="s">
        <v>143</v>
      </c>
      <c r="C22" s="40" t="s">
        <v>99</v>
      </c>
      <c r="D22" s="41" t="s">
        <v>139</v>
      </c>
      <c r="E22" s="39" t="s">
        <v>107</v>
      </c>
      <c r="F22" s="40" t="s">
        <v>144</v>
      </c>
      <c r="G22" s="58" t="s">
        <v>145</v>
      </c>
      <c r="H22" s="39" t="s">
        <v>48</v>
      </c>
      <c r="I22" s="43" t="s">
        <v>40</v>
      </c>
      <c r="J22" s="39" t="s">
        <v>110</v>
      </c>
      <c r="K22" s="44">
        <v>44611</v>
      </c>
      <c r="L22" s="45" t="s">
        <v>68</v>
      </c>
      <c r="M22" s="46" t="s">
        <v>40</v>
      </c>
      <c r="N22" s="46" t="s">
        <v>40</v>
      </c>
      <c r="O22" s="47">
        <v>70703.62</v>
      </c>
      <c r="P22" s="47">
        <v>58687.37</v>
      </c>
      <c r="Q22" s="46">
        <f t="shared" si="0"/>
        <v>0.16995240130561906</v>
      </c>
      <c r="R22" s="46" t="s">
        <v>40</v>
      </c>
      <c r="S22" s="48">
        <v>44611</v>
      </c>
      <c r="T22" s="49" t="s">
        <v>146</v>
      </c>
      <c r="U22" s="50" t="s">
        <v>147</v>
      </c>
      <c r="V22" s="39" t="s">
        <v>43</v>
      </c>
      <c r="W22" s="40" t="s">
        <v>148</v>
      </c>
      <c r="X22" s="51">
        <v>44615</v>
      </c>
      <c r="Y22" s="52">
        <v>44616</v>
      </c>
      <c r="Z22" s="53"/>
      <c r="AA22" s="53"/>
      <c r="AB22" s="54"/>
      <c r="AC22" s="54"/>
      <c r="AD22" s="54"/>
      <c r="AE22" s="54"/>
      <c r="AF22" s="54"/>
      <c r="AG22" s="54"/>
    </row>
    <row r="23" spans="2:33" s="15" customFormat="1" ht="15" customHeight="1">
      <c r="B23" s="39" t="s">
        <v>149</v>
      </c>
      <c r="C23" s="40" t="s">
        <v>134</v>
      </c>
      <c r="D23" s="41" t="s">
        <v>150</v>
      </c>
      <c r="E23" s="39" t="s">
        <v>107</v>
      </c>
      <c r="F23" s="40" t="s">
        <v>108</v>
      </c>
      <c r="G23" s="58" t="s">
        <v>151</v>
      </c>
      <c r="H23" s="39" t="s">
        <v>130</v>
      </c>
      <c r="I23" s="43" t="s">
        <v>40</v>
      </c>
      <c r="J23" s="39" t="s">
        <v>131</v>
      </c>
      <c r="K23" s="44">
        <v>44627</v>
      </c>
      <c r="L23" s="45" t="s">
        <v>68</v>
      </c>
      <c r="M23" s="46" t="s">
        <v>40</v>
      </c>
      <c r="N23" s="46" t="s">
        <v>40</v>
      </c>
      <c r="O23" s="47">
        <v>19393.830000000002</v>
      </c>
      <c r="P23" s="47">
        <v>13266.3</v>
      </c>
      <c r="Q23" s="46">
        <f t="shared" si="0"/>
        <v>0.31595254779484</v>
      </c>
      <c r="R23" s="46" t="s">
        <v>40</v>
      </c>
      <c r="S23" s="48">
        <v>44627</v>
      </c>
      <c r="T23" s="49" t="s">
        <v>152</v>
      </c>
      <c r="U23" s="50" t="s">
        <v>153</v>
      </c>
      <c r="V23" s="39" t="s">
        <v>113</v>
      </c>
      <c r="W23" s="40" t="s">
        <v>154</v>
      </c>
      <c r="X23" s="51">
        <v>44627</v>
      </c>
      <c r="Y23" s="52">
        <v>44628</v>
      </c>
      <c r="Z23" s="53"/>
      <c r="AA23" s="53"/>
      <c r="AB23" s="54"/>
      <c r="AC23" s="54"/>
      <c r="AD23" s="54"/>
      <c r="AE23" s="54"/>
      <c r="AF23" s="54"/>
      <c r="AG23" s="54"/>
    </row>
    <row r="24" spans="2:33" s="15" customFormat="1" ht="15" customHeight="1">
      <c r="B24" s="39" t="s">
        <v>155</v>
      </c>
      <c r="C24" s="40" t="s">
        <v>71</v>
      </c>
      <c r="D24" s="41" t="s">
        <v>156</v>
      </c>
      <c r="E24" s="39" t="s">
        <v>107</v>
      </c>
      <c r="F24" s="40" t="s">
        <v>144</v>
      </c>
      <c r="G24" s="58" t="s">
        <v>157</v>
      </c>
      <c r="H24" s="39" t="s">
        <v>48</v>
      </c>
      <c r="I24" s="43" t="s">
        <v>40</v>
      </c>
      <c r="J24" s="39" t="s">
        <v>110</v>
      </c>
      <c r="K24" s="44">
        <v>44642</v>
      </c>
      <c r="L24" s="45" t="s">
        <v>68</v>
      </c>
      <c r="M24" s="46" t="s">
        <v>40</v>
      </c>
      <c r="N24" s="46" t="s">
        <v>40</v>
      </c>
      <c r="O24" s="47">
        <v>56807.71</v>
      </c>
      <c r="P24" s="47">
        <v>49563.77</v>
      </c>
      <c r="Q24" s="46">
        <f t="shared" si="0"/>
        <v>0.12751684586476031</v>
      </c>
      <c r="R24" s="46" t="s">
        <v>40</v>
      </c>
      <c r="S24" s="48">
        <v>44642</v>
      </c>
      <c r="T24" s="49" t="s">
        <v>158</v>
      </c>
      <c r="U24" s="50" t="s">
        <v>159</v>
      </c>
      <c r="V24" s="39" t="s">
        <v>43</v>
      </c>
      <c r="W24" s="40" t="s">
        <v>160</v>
      </c>
      <c r="X24" s="51">
        <v>44645</v>
      </c>
      <c r="Y24" s="52">
        <v>44649</v>
      </c>
      <c r="Z24" s="53"/>
      <c r="AA24" s="53"/>
      <c r="AB24" s="54"/>
      <c r="AC24" s="54"/>
      <c r="AD24" s="54"/>
      <c r="AE24" s="54"/>
      <c r="AF24" s="54"/>
      <c r="AG24" s="54"/>
    </row>
    <row r="25" spans="2:33" s="15" customFormat="1" ht="22.5">
      <c r="B25" s="39" t="s">
        <v>161</v>
      </c>
      <c r="C25" s="40" t="s">
        <v>154</v>
      </c>
      <c r="D25" s="41" t="s">
        <v>162</v>
      </c>
      <c r="E25" s="39" t="s">
        <v>107</v>
      </c>
      <c r="F25" s="40" t="s">
        <v>108</v>
      </c>
      <c r="G25" s="42" t="s">
        <v>163</v>
      </c>
      <c r="H25" s="39" t="s">
        <v>130</v>
      </c>
      <c r="I25" s="43" t="s">
        <v>40</v>
      </c>
      <c r="J25" s="39" t="s">
        <v>131</v>
      </c>
      <c r="K25" s="44">
        <v>44659</v>
      </c>
      <c r="L25" s="45" t="s">
        <v>68</v>
      </c>
      <c r="M25" s="46" t="s">
        <v>40</v>
      </c>
      <c r="N25" s="46" t="s">
        <v>40</v>
      </c>
      <c r="O25" s="47">
        <v>53000</v>
      </c>
      <c r="P25" s="47">
        <v>51000</v>
      </c>
      <c r="Q25" s="46">
        <f t="shared" si="0"/>
        <v>3.7735849056603772E-2</v>
      </c>
      <c r="R25" s="46" t="s">
        <v>40</v>
      </c>
      <c r="S25" s="48">
        <v>44659</v>
      </c>
      <c r="T25" s="49" t="s">
        <v>164</v>
      </c>
      <c r="U25" s="50" t="s">
        <v>165</v>
      </c>
      <c r="V25" s="39" t="s">
        <v>43</v>
      </c>
      <c r="W25" s="40" t="s">
        <v>166</v>
      </c>
      <c r="X25" s="51">
        <v>44664</v>
      </c>
      <c r="Y25" s="52">
        <v>44665</v>
      </c>
      <c r="Z25" s="53"/>
      <c r="AA25" s="53"/>
      <c r="AB25" s="54"/>
      <c r="AC25" s="54"/>
      <c r="AD25" s="54"/>
      <c r="AE25" s="54"/>
      <c r="AF25" s="54"/>
      <c r="AG25" s="54"/>
    </row>
    <row r="26" spans="2:33" s="15" customFormat="1" ht="15" customHeight="1">
      <c r="B26" s="39" t="s">
        <v>167</v>
      </c>
      <c r="C26" s="40" t="s">
        <v>168</v>
      </c>
      <c r="D26" s="41" t="s">
        <v>169</v>
      </c>
      <c r="E26" s="39" t="s">
        <v>107</v>
      </c>
      <c r="F26" s="40" t="s">
        <v>108</v>
      </c>
      <c r="G26" s="42" t="s">
        <v>170</v>
      </c>
      <c r="H26" s="39" t="s">
        <v>117</v>
      </c>
      <c r="I26" s="43" t="s">
        <v>40</v>
      </c>
      <c r="J26" s="39" t="s">
        <v>119</v>
      </c>
      <c r="K26" s="44">
        <v>44651</v>
      </c>
      <c r="L26" s="45" t="s">
        <v>68</v>
      </c>
      <c r="M26" s="46" t="s">
        <v>40</v>
      </c>
      <c r="N26" s="46" t="s">
        <v>40</v>
      </c>
      <c r="O26" s="47">
        <v>4245.26</v>
      </c>
      <c r="P26" s="47">
        <v>2760</v>
      </c>
      <c r="Q26" s="46">
        <f t="shared" si="0"/>
        <v>0.34986314148014497</v>
      </c>
      <c r="R26" s="46" t="s">
        <v>40</v>
      </c>
      <c r="S26" s="48">
        <v>44651</v>
      </c>
      <c r="T26" s="49" t="s">
        <v>171</v>
      </c>
      <c r="U26" s="50" t="s">
        <v>172</v>
      </c>
      <c r="V26" s="39" t="s">
        <v>43</v>
      </c>
      <c r="W26" s="40" t="s">
        <v>173</v>
      </c>
      <c r="X26" s="51">
        <v>44655</v>
      </c>
      <c r="Y26" s="52">
        <v>44656</v>
      </c>
      <c r="Z26" s="53"/>
      <c r="AA26" s="53"/>
      <c r="AB26" s="54"/>
      <c r="AC26" s="54"/>
      <c r="AD26" s="54"/>
      <c r="AE26" s="54"/>
      <c r="AF26" s="54"/>
      <c r="AG26" s="54"/>
    </row>
    <row r="27" spans="2:33" s="15" customFormat="1" ht="15" customHeight="1">
      <c r="B27" s="39" t="s">
        <v>174</v>
      </c>
      <c r="C27" s="40" t="s">
        <v>148</v>
      </c>
      <c r="D27" s="41" t="s">
        <v>169</v>
      </c>
      <c r="E27" s="39" t="s">
        <v>107</v>
      </c>
      <c r="F27" s="40" t="s">
        <v>175</v>
      </c>
      <c r="G27" s="42" t="s">
        <v>176</v>
      </c>
      <c r="H27" s="39" t="s">
        <v>66</v>
      </c>
      <c r="I27" s="43" t="s">
        <v>40</v>
      </c>
      <c r="J27" s="39" t="s">
        <v>41</v>
      </c>
      <c r="K27" s="44" t="s">
        <v>177</v>
      </c>
      <c r="L27" s="45" t="s">
        <v>68</v>
      </c>
      <c r="M27" s="46" t="s">
        <v>40</v>
      </c>
      <c r="N27" s="46" t="s">
        <v>40</v>
      </c>
      <c r="O27" s="47">
        <v>811600</v>
      </c>
      <c r="P27" s="47">
        <v>811600</v>
      </c>
      <c r="Q27" s="46">
        <f t="shared" si="0"/>
        <v>0</v>
      </c>
      <c r="R27" s="46" t="s">
        <v>40</v>
      </c>
      <c r="S27" s="48">
        <v>44651</v>
      </c>
      <c r="T27" s="49" t="s">
        <v>178</v>
      </c>
      <c r="U27" s="50" t="s">
        <v>179</v>
      </c>
      <c r="V27" s="39" t="s">
        <v>43</v>
      </c>
      <c r="W27" s="40" t="s">
        <v>180</v>
      </c>
      <c r="X27" s="51">
        <v>44657</v>
      </c>
      <c r="Y27" s="52">
        <v>44658</v>
      </c>
      <c r="Z27" s="53"/>
      <c r="AA27" s="53"/>
      <c r="AB27" s="54"/>
      <c r="AC27" s="54"/>
      <c r="AD27" s="54"/>
      <c r="AE27" s="54"/>
      <c r="AF27" s="54"/>
      <c r="AG27" s="54"/>
    </row>
    <row r="28" spans="2:33" s="15" customFormat="1" ht="15" customHeight="1">
      <c r="B28" s="39" t="s">
        <v>114</v>
      </c>
      <c r="C28" s="40" t="s">
        <v>181</v>
      </c>
      <c r="D28" s="41" t="s">
        <v>182</v>
      </c>
      <c r="E28" s="39" t="s">
        <v>107</v>
      </c>
      <c r="F28" s="40" t="s">
        <v>108</v>
      </c>
      <c r="G28" s="58" t="s">
        <v>183</v>
      </c>
      <c r="H28" s="39" t="s">
        <v>117</v>
      </c>
      <c r="I28" s="43" t="s">
        <v>184</v>
      </c>
      <c r="J28" s="39" t="s">
        <v>119</v>
      </c>
      <c r="K28" s="44">
        <v>44686</v>
      </c>
      <c r="L28" s="45" t="s">
        <v>68</v>
      </c>
      <c r="M28" s="46" t="s">
        <v>40</v>
      </c>
      <c r="N28" s="46" t="s">
        <v>40</v>
      </c>
      <c r="O28" s="47">
        <v>59125</v>
      </c>
      <c r="P28" s="47">
        <v>55000</v>
      </c>
      <c r="Q28" s="46">
        <f t="shared" si="0"/>
        <v>6.9767441860465115E-2</v>
      </c>
      <c r="R28" s="46" t="s">
        <v>40</v>
      </c>
      <c r="S28" s="48">
        <v>44686</v>
      </c>
      <c r="T28" s="49" t="s">
        <v>185</v>
      </c>
      <c r="U28" s="50" t="s">
        <v>186</v>
      </c>
      <c r="V28" s="39" t="s">
        <v>113</v>
      </c>
      <c r="W28" s="40" t="s">
        <v>187</v>
      </c>
      <c r="X28" s="51">
        <v>44690</v>
      </c>
      <c r="Y28" s="52">
        <v>44691</v>
      </c>
      <c r="Z28" s="53"/>
      <c r="AA28" s="53"/>
      <c r="AB28" s="54"/>
      <c r="AC28" s="54"/>
      <c r="AD28" s="54"/>
      <c r="AE28" s="54"/>
      <c r="AF28" s="54"/>
      <c r="AG28" s="54"/>
    </row>
    <row r="29" spans="2:33" s="15" customFormat="1" ht="15" customHeight="1">
      <c r="B29" s="39" t="s">
        <v>188</v>
      </c>
      <c r="C29" s="40" t="s">
        <v>85</v>
      </c>
      <c r="D29" s="41" t="s">
        <v>189</v>
      </c>
      <c r="E29" s="39" t="s">
        <v>107</v>
      </c>
      <c r="F29" s="40" t="s">
        <v>190</v>
      </c>
      <c r="G29" s="58" t="s">
        <v>191</v>
      </c>
      <c r="H29" s="39" t="s">
        <v>192</v>
      </c>
      <c r="I29" s="43" t="s">
        <v>40</v>
      </c>
      <c r="J29" s="39" t="s">
        <v>41</v>
      </c>
      <c r="K29" s="44" t="s">
        <v>193</v>
      </c>
      <c r="L29" s="45" t="s">
        <v>68</v>
      </c>
      <c r="M29" s="46" t="s">
        <v>40</v>
      </c>
      <c r="N29" s="46" t="s">
        <v>40</v>
      </c>
      <c r="O29" s="47">
        <v>535873.31999999995</v>
      </c>
      <c r="P29" s="47">
        <v>394800</v>
      </c>
      <c r="Q29" s="46">
        <f t="shared" si="0"/>
        <v>0.26325871196573092</v>
      </c>
      <c r="R29" s="46" t="s">
        <v>40</v>
      </c>
      <c r="S29" s="48">
        <v>44741</v>
      </c>
      <c r="T29" s="49" t="s">
        <v>194</v>
      </c>
      <c r="U29" s="50" t="s">
        <v>195</v>
      </c>
      <c r="V29" s="39" t="s">
        <v>43</v>
      </c>
      <c r="W29" s="40" t="s">
        <v>187</v>
      </c>
      <c r="X29" s="51">
        <v>44743</v>
      </c>
      <c r="Y29" s="52">
        <v>44746</v>
      </c>
      <c r="Z29" s="53"/>
      <c r="AA29" s="53"/>
      <c r="AB29" s="54"/>
      <c r="AC29" s="54"/>
      <c r="AD29" s="54"/>
      <c r="AE29" s="54"/>
      <c r="AF29" s="54"/>
      <c r="AG29" s="54"/>
    </row>
    <row r="30" spans="2:33" s="15" customFormat="1" ht="15" customHeight="1">
      <c r="B30" s="39" t="s">
        <v>196</v>
      </c>
      <c r="C30" s="40" t="s">
        <v>160</v>
      </c>
      <c r="D30" s="41" t="s">
        <v>197</v>
      </c>
      <c r="E30" s="39" t="s">
        <v>107</v>
      </c>
      <c r="F30" s="40" t="s">
        <v>144</v>
      </c>
      <c r="G30" s="58" t="s">
        <v>198</v>
      </c>
      <c r="H30" s="39" t="s">
        <v>117</v>
      </c>
      <c r="I30" s="43" t="s">
        <v>40</v>
      </c>
      <c r="J30" s="39" t="s">
        <v>119</v>
      </c>
      <c r="K30" s="44">
        <v>44718</v>
      </c>
      <c r="L30" s="45" t="s">
        <v>68</v>
      </c>
      <c r="M30" s="46" t="s">
        <v>40</v>
      </c>
      <c r="N30" s="46" t="s">
        <v>40</v>
      </c>
      <c r="O30" s="47">
        <v>87828.27</v>
      </c>
      <c r="P30" s="47">
        <v>79985.820000000007</v>
      </c>
      <c r="Q30" s="46">
        <f t="shared" si="0"/>
        <v>8.9293003266488077E-2</v>
      </c>
      <c r="R30" s="46" t="s">
        <v>40</v>
      </c>
      <c r="S30" s="48">
        <v>44718</v>
      </c>
      <c r="T30" s="49" t="s">
        <v>199</v>
      </c>
      <c r="U30" s="50" t="s">
        <v>200</v>
      </c>
      <c r="V30" s="39" t="s">
        <v>43</v>
      </c>
      <c r="W30" s="40" t="s">
        <v>201</v>
      </c>
      <c r="X30" s="51">
        <v>44718</v>
      </c>
      <c r="Y30" s="52">
        <v>44719</v>
      </c>
      <c r="Z30" s="53"/>
      <c r="AA30" s="53"/>
      <c r="AB30" s="54"/>
      <c r="AC30" s="54"/>
      <c r="AD30" s="54"/>
      <c r="AE30" s="54"/>
      <c r="AF30" s="54"/>
      <c r="AG30" s="54"/>
    </row>
    <row r="31" spans="2:33" s="15" customFormat="1" ht="15" customHeight="1">
      <c r="B31" s="39" t="s">
        <v>202</v>
      </c>
      <c r="C31" s="40" t="s">
        <v>97</v>
      </c>
      <c r="D31" s="41" t="s">
        <v>203</v>
      </c>
      <c r="E31" s="39" t="s">
        <v>107</v>
      </c>
      <c r="F31" s="40" t="s">
        <v>108</v>
      </c>
      <c r="G31" s="58" t="s">
        <v>204</v>
      </c>
      <c r="H31" s="39" t="s">
        <v>205</v>
      </c>
      <c r="I31" s="43" t="s">
        <v>118</v>
      </c>
      <c r="J31" s="39" t="s">
        <v>119</v>
      </c>
      <c r="K31" s="44">
        <v>44734</v>
      </c>
      <c r="L31" s="45" t="s">
        <v>68</v>
      </c>
      <c r="M31" s="46" t="s">
        <v>40</v>
      </c>
      <c r="N31" s="46" t="s">
        <v>40</v>
      </c>
      <c r="O31" s="47">
        <v>14024.54</v>
      </c>
      <c r="P31" s="47">
        <v>11502.89</v>
      </c>
      <c r="Q31" s="46">
        <f t="shared" si="0"/>
        <v>0.17980268871563712</v>
      </c>
      <c r="R31" s="46" t="s">
        <v>40</v>
      </c>
      <c r="S31" s="48">
        <v>44754</v>
      </c>
      <c r="T31" s="49" t="s">
        <v>124</v>
      </c>
      <c r="U31" s="50" t="s">
        <v>125</v>
      </c>
      <c r="V31" s="39" t="s">
        <v>113</v>
      </c>
      <c r="W31" s="40" t="s">
        <v>206</v>
      </c>
      <c r="X31" s="51">
        <v>44764</v>
      </c>
      <c r="Y31" s="52">
        <v>44768</v>
      </c>
      <c r="Z31" s="53"/>
      <c r="AA31" s="53"/>
      <c r="AB31" s="54"/>
      <c r="AC31" s="54"/>
      <c r="AD31" s="54"/>
      <c r="AE31" s="54"/>
      <c r="AF31" s="54"/>
      <c r="AG31" s="54"/>
    </row>
    <row r="32" spans="2:33" s="15" customFormat="1" ht="15" customHeight="1">
      <c r="B32" s="39" t="s">
        <v>207</v>
      </c>
      <c r="C32" s="40" t="s">
        <v>208</v>
      </c>
      <c r="D32" s="41" t="s">
        <v>209</v>
      </c>
      <c r="E32" s="39" t="s">
        <v>107</v>
      </c>
      <c r="F32" s="40" t="s">
        <v>144</v>
      </c>
      <c r="G32" s="58" t="s">
        <v>210</v>
      </c>
      <c r="H32" s="39" t="s">
        <v>48</v>
      </c>
      <c r="I32" s="43" t="s">
        <v>40</v>
      </c>
      <c r="J32" s="39" t="s">
        <v>110</v>
      </c>
      <c r="K32" s="44">
        <v>44740</v>
      </c>
      <c r="L32" s="45" t="s">
        <v>68</v>
      </c>
      <c r="M32" s="46" t="s">
        <v>40</v>
      </c>
      <c r="N32" s="46" t="s">
        <v>40</v>
      </c>
      <c r="O32" s="47">
        <v>113702.11</v>
      </c>
      <c r="P32" s="47">
        <v>94748.18</v>
      </c>
      <c r="Q32" s="46">
        <f t="shared" si="0"/>
        <v>0.16669813779181414</v>
      </c>
      <c r="R32" s="46" t="s">
        <v>40</v>
      </c>
      <c r="S32" s="48">
        <v>44740</v>
      </c>
      <c r="T32" s="49" t="s">
        <v>211</v>
      </c>
      <c r="U32" s="50" t="s">
        <v>212</v>
      </c>
      <c r="V32" s="39" t="s">
        <v>43</v>
      </c>
      <c r="W32" s="40" t="s">
        <v>213</v>
      </c>
      <c r="X32" s="51">
        <v>44741</v>
      </c>
      <c r="Y32" s="52">
        <v>44746</v>
      </c>
      <c r="Z32" s="53"/>
      <c r="AA32" s="53"/>
      <c r="AB32" s="54"/>
      <c r="AC32" s="54"/>
      <c r="AD32" s="54"/>
      <c r="AE32" s="54"/>
      <c r="AF32" s="54"/>
      <c r="AG32" s="54"/>
    </row>
    <row r="33" spans="2:33" s="15" customFormat="1" ht="22.5">
      <c r="B33" s="39" t="s">
        <v>214</v>
      </c>
      <c r="C33" s="40" t="s">
        <v>173</v>
      </c>
      <c r="D33" s="41" t="s">
        <v>215</v>
      </c>
      <c r="E33" s="39" t="s">
        <v>107</v>
      </c>
      <c r="F33" s="40" t="s">
        <v>108</v>
      </c>
      <c r="G33" s="42" t="s">
        <v>216</v>
      </c>
      <c r="H33" s="39" t="s">
        <v>39</v>
      </c>
      <c r="I33" s="43" t="s">
        <v>40</v>
      </c>
      <c r="J33" s="39" t="s">
        <v>110</v>
      </c>
      <c r="K33" s="44">
        <v>44739</v>
      </c>
      <c r="L33" s="45" t="s">
        <v>68</v>
      </c>
      <c r="M33" s="46" t="s">
        <v>40</v>
      </c>
      <c r="N33" s="46" t="s">
        <v>40</v>
      </c>
      <c r="O33" s="47">
        <v>14711.32</v>
      </c>
      <c r="P33" s="47">
        <v>14711.32</v>
      </c>
      <c r="Q33" s="46">
        <f t="shared" si="0"/>
        <v>0</v>
      </c>
      <c r="R33" s="46" t="s">
        <v>40</v>
      </c>
      <c r="S33" s="48">
        <v>44739</v>
      </c>
      <c r="T33" s="49" t="s">
        <v>217</v>
      </c>
      <c r="U33" s="50" t="s">
        <v>218</v>
      </c>
      <c r="V33" s="39" t="s">
        <v>43</v>
      </c>
      <c r="W33" s="40" t="s">
        <v>219</v>
      </c>
      <c r="X33" s="51">
        <v>44740</v>
      </c>
      <c r="Y33" s="52">
        <v>44741</v>
      </c>
      <c r="Z33" s="53"/>
      <c r="AA33" s="53"/>
      <c r="AB33" s="54"/>
      <c r="AC33" s="54"/>
      <c r="AD33" s="54"/>
      <c r="AE33" s="54"/>
      <c r="AF33" s="54"/>
      <c r="AG33" s="54"/>
    </row>
    <row r="34" spans="2:33" s="15" customFormat="1" ht="15" customHeight="1">
      <c r="B34" s="39" t="s">
        <v>220</v>
      </c>
      <c r="C34" s="40" t="s">
        <v>180</v>
      </c>
      <c r="D34" s="41" t="s">
        <v>221</v>
      </c>
      <c r="E34" s="39" t="s">
        <v>107</v>
      </c>
      <c r="F34" s="40" t="s">
        <v>144</v>
      </c>
      <c r="G34" s="42" t="s">
        <v>222</v>
      </c>
      <c r="H34" s="39" t="s">
        <v>48</v>
      </c>
      <c r="I34" s="43" t="s">
        <v>40</v>
      </c>
      <c r="J34" s="39" t="s">
        <v>110</v>
      </c>
      <c r="K34" s="44">
        <v>44743</v>
      </c>
      <c r="L34" s="45" t="s">
        <v>68</v>
      </c>
      <c r="M34" s="46" t="s">
        <v>40</v>
      </c>
      <c r="N34" s="46" t="s">
        <v>40</v>
      </c>
      <c r="O34" s="47">
        <v>97375.14</v>
      </c>
      <c r="P34" s="47">
        <v>95040.81</v>
      </c>
      <c r="Q34" s="46">
        <f t="shared" si="0"/>
        <v>2.3972545764760923E-2</v>
      </c>
      <c r="R34" s="46" t="s">
        <v>40</v>
      </c>
      <c r="S34" s="48">
        <v>44743</v>
      </c>
      <c r="T34" s="49" t="s">
        <v>211</v>
      </c>
      <c r="U34" s="50" t="s">
        <v>212</v>
      </c>
      <c r="V34" s="39" t="s">
        <v>43</v>
      </c>
      <c r="W34" s="40" t="s">
        <v>223</v>
      </c>
      <c r="X34" s="51">
        <v>44746</v>
      </c>
      <c r="Y34" s="52">
        <v>44747</v>
      </c>
      <c r="Z34" s="53"/>
      <c r="AA34" s="53"/>
      <c r="AB34" s="54"/>
      <c r="AC34" s="54"/>
      <c r="AD34" s="54"/>
      <c r="AE34" s="54"/>
      <c r="AF34" s="54"/>
      <c r="AG34" s="54"/>
    </row>
    <row r="35" spans="2:33" s="15" customFormat="1" ht="15" customHeight="1">
      <c r="B35" s="39" t="s">
        <v>224</v>
      </c>
      <c r="C35" s="40" t="s">
        <v>225</v>
      </c>
      <c r="D35" s="41" t="s">
        <v>221</v>
      </c>
      <c r="E35" s="39" t="s">
        <v>107</v>
      </c>
      <c r="F35" s="40" t="s">
        <v>144</v>
      </c>
      <c r="G35" s="42" t="s">
        <v>226</v>
      </c>
      <c r="H35" s="39" t="s">
        <v>48</v>
      </c>
      <c r="I35" s="43" t="s">
        <v>40</v>
      </c>
      <c r="J35" s="39" t="s">
        <v>110</v>
      </c>
      <c r="K35" s="44"/>
      <c r="L35" s="45" t="s">
        <v>227</v>
      </c>
      <c r="M35" s="46" t="s">
        <v>40</v>
      </c>
      <c r="N35" s="46" t="s">
        <v>40</v>
      </c>
      <c r="O35" s="47">
        <v>93477.73</v>
      </c>
      <c r="P35" s="57"/>
      <c r="Q35" s="46">
        <f t="shared" si="0"/>
        <v>1</v>
      </c>
      <c r="R35" s="46"/>
      <c r="S35" s="48"/>
      <c r="T35" s="49"/>
      <c r="U35" s="50"/>
      <c r="V35" s="39" t="s">
        <v>43</v>
      </c>
      <c r="W35" s="40"/>
      <c r="X35" s="51"/>
      <c r="Y35" s="52"/>
      <c r="Z35" s="53"/>
      <c r="AA35" s="53"/>
      <c r="AB35" s="54"/>
      <c r="AC35" s="54"/>
      <c r="AD35" s="54"/>
      <c r="AE35" s="54"/>
      <c r="AF35" s="54"/>
      <c r="AG35" s="54"/>
    </row>
    <row r="36" spans="2:33" s="15" customFormat="1" ht="22.5">
      <c r="B36" s="39" t="s">
        <v>228</v>
      </c>
      <c r="C36" s="40" t="s">
        <v>219</v>
      </c>
      <c r="D36" s="41" t="s">
        <v>229</v>
      </c>
      <c r="E36" s="39" t="s">
        <v>107</v>
      </c>
      <c r="F36" s="40" t="s">
        <v>144</v>
      </c>
      <c r="G36" s="42" t="s">
        <v>230</v>
      </c>
      <c r="H36" s="39" t="s">
        <v>39</v>
      </c>
      <c r="I36" s="43" t="s">
        <v>40</v>
      </c>
      <c r="J36" s="39" t="s">
        <v>110</v>
      </c>
      <c r="K36" s="44">
        <v>44760</v>
      </c>
      <c r="L36" s="45" t="s">
        <v>68</v>
      </c>
      <c r="M36" s="46" t="s">
        <v>40</v>
      </c>
      <c r="N36" s="46" t="s">
        <v>40</v>
      </c>
      <c r="O36" s="47">
        <v>8533.33</v>
      </c>
      <c r="P36" s="47">
        <v>8000</v>
      </c>
      <c r="Q36" s="46">
        <f t="shared" si="0"/>
        <v>6.2499633788919443E-2</v>
      </c>
      <c r="R36" s="46" t="s">
        <v>40</v>
      </c>
      <c r="S36" s="48">
        <v>44760</v>
      </c>
      <c r="T36" s="49" t="s">
        <v>231</v>
      </c>
      <c r="U36" s="50" t="s">
        <v>232</v>
      </c>
      <c r="V36" s="39" t="s">
        <v>43</v>
      </c>
      <c r="W36" s="40" t="s">
        <v>233</v>
      </c>
      <c r="X36" s="51">
        <v>44763</v>
      </c>
      <c r="Y36" s="52">
        <v>44767</v>
      </c>
      <c r="Z36" s="53"/>
      <c r="AA36" s="53"/>
      <c r="AB36" s="54"/>
      <c r="AC36" s="54"/>
      <c r="AD36" s="54"/>
      <c r="AE36" s="54"/>
      <c r="AF36" s="54"/>
      <c r="AG36" s="54"/>
    </row>
    <row r="37" spans="2:33" s="15" customFormat="1" ht="15" customHeight="1">
      <c r="B37" s="39" t="s">
        <v>234</v>
      </c>
      <c r="C37" s="40" t="s">
        <v>166</v>
      </c>
      <c r="D37" s="41" t="s">
        <v>235</v>
      </c>
      <c r="E37" s="39" t="s">
        <v>107</v>
      </c>
      <c r="F37" s="40" t="s">
        <v>108</v>
      </c>
      <c r="G37" s="42" t="s">
        <v>236</v>
      </c>
      <c r="H37" s="39" t="s">
        <v>192</v>
      </c>
      <c r="I37" s="43" t="s">
        <v>40</v>
      </c>
      <c r="J37" s="39" t="s">
        <v>119</v>
      </c>
      <c r="K37" s="44"/>
      <c r="L37" s="45" t="s">
        <v>227</v>
      </c>
      <c r="M37" s="46" t="s">
        <v>40</v>
      </c>
      <c r="N37" s="46" t="s">
        <v>40</v>
      </c>
      <c r="O37" s="47">
        <v>71885.45</v>
      </c>
      <c r="P37" s="47">
        <v>57000</v>
      </c>
      <c r="Q37" s="46">
        <f t="shared" si="0"/>
        <v>0.2070718066034225</v>
      </c>
      <c r="R37" s="46" t="s">
        <v>40</v>
      </c>
      <c r="S37" s="48"/>
      <c r="T37" s="49" t="s">
        <v>237</v>
      </c>
      <c r="U37" s="50" t="s">
        <v>238</v>
      </c>
      <c r="V37" s="39" t="s">
        <v>43</v>
      </c>
      <c r="W37" s="60"/>
      <c r="X37" s="61"/>
      <c r="Y37" s="62"/>
      <c r="Z37" s="53"/>
      <c r="AA37" s="53"/>
      <c r="AB37" s="54"/>
      <c r="AC37" s="54"/>
      <c r="AD37" s="54"/>
      <c r="AE37" s="54"/>
      <c r="AF37" s="54"/>
      <c r="AG37" s="54"/>
    </row>
    <row r="38" spans="2:33" s="15" customFormat="1" ht="15" customHeight="1">
      <c r="B38" s="39" t="s">
        <v>239</v>
      </c>
      <c r="C38" s="40" t="s">
        <v>34</v>
      </c>
      <c r="D38" s="41" t="s">
        <v>240</v>
      </c>
      <c r="E38" s="39" t="s">
        <v>241</v>
      </c>
      <c r="F38" s="39" t="s">
        <v>242</v>
      </c>
      <c r="G38" s="58" t="s">
        <v>243</v>
      </c>
      <c r="H38" s="39" t="s">
        <v>76</v>
      </c>
      <c r="I38" s="43" t="s">
        <v>40</v>
      </c>
      <c r="J38" s="39" t="s">
        <v>41</v>
      </c>
      <c r="K38" s="44" t="s">
        <v>244</v>
      </c>
      <c r="L38" s="45" t="s">
        <v>68</v>
      </c>
      <c r="M38" s="63">
        <v>44609</v>
      </c>
      <c r="N38" s="56" t="s">
        <v>184</v>
      </c>
      <c r="O38" s="64">
        <v>81833.33</v>
      </c>
      <c r="P38" s="64">
        <v>44400</v>
      </c>
      <c r="Q38" s="46">
        <f t="shared" si="0"/>
        <v>0.45743378645351473</v>
      </c>
      <c r="R38" s="46" t="s">
        <v>184</v>
      </c>
      <c r="S38" s="48">
        <v>44628</v>
      </c>
      <c r="T38" s="49" t="s">
        <v>245</v>
      </c>
      <c r="U38" s="50" t="s">
        <v>246</v>
      </c>
      <c r="V38" s="39" t="s">
        <v>43</v>
      </c>
      <c r="W38" s="40" t="s">
        <v>181</v>
      </c>
      <c r="X38" s="51">
        <v>44631</v>
      </c>
      <c r="Y38" s="52">
        <v>44635</v>
      </c>
      <c r="Z38" s="53"/>
      <c r="AA38" s="53"/>
      <c r="AB38" s="54"/>
      <c r="AC38" s="54"/>
      <c r="AD38" s="54"/>
      <c r="AE38" s="54"/>
      <c r="AF38" s="54"/>
      <c r="AG38" s="54"/>
    </row>
    <row r="39" spans="2:33" s="15" customFormat="1" ht="15" customHeight="1">
      <c r="B39" s="39" t="s">
        <v>247</v>
      </c>
      <c r="C39" s="40" t="s">
        <v>45</v>
      </c>
      <c r="D39" s="41" t="s">
        <v>240</v>
      </c>
      <c r="E39" s="39" t="s">
        <v>241</v>
      </c>
      <c r="F39" s="39" t="s">
        <v>242</v>
      </c>
      <c r="G39" s="58" t="s">
        <v>248</v>
      </c>
      <c r="H39" s="39" t="s">
        <v>48</v>
      </c>
      <c r="I39" s="43" t="s">
        <v>40</v>
      </c>
      <c r="J39" s="39" t="s">
        <v>41</v>
      </c>
      <c r="K39" s="44" t="s">
        <v>249</v>
      </c>
      <c r="L39" s="45" t="s">
        <v>68</v>
      </c>
      <c r="M39" s="63">
        <v>44651</v>
      </c>
      <c r="N39" s="56" t="s">
        <v>184</v>
      </c>
      <c r="O39" s="47">
        <v>930743.34</v>
      </c>
      <c r="P39" s="47">
        <v>913000</v>
      </c>
      <c r="Q39" s="46">
        <f t="shared" si="0"/>
        <v>1.9063622845799755E-2</v>
      </c>
      <c r="R39" s="46" t="s">
        <v>184</v>
      </c>
      <c r="S39" s="48">
        <v>44664</v>
      </c>
      <c r="T39" s="49" t="s">
        <v>250</v>
      </c>
      <c r="U39" s="50" t="s">
        <v>251</v>
      </c>
      <c r="V39" s="39" t="s">
        <v>43</v>
      </c>
      <c r="W39" s="40" t="s">
        <v>252</v>
      </c>
      <c r="X39" s="51">
        <v>44676</v>
      </c>
      <c r="Y39" s="52">
        <v>44677</v>
      </c>
      <c r="Z39" s="53"/>
      <c r="AA39" s="53"/>
      <c r="AB39" s="54"/>
      <c r="AC39" s="54"/>
      <c r="AD39" s="54"/>
      <c r="AE39" s="54"/>
      <c r="AF39" s="54"/>
      <c r="AG39" s="54"/>
    </row>
    <row r="40" spans="2:33" s="15" customFormat="1" ht="15" customHeight="1">
      <c r="B40" s="39" t="s">
        <v>253</v>
      </c>
      <c r="C40" s="40" t="s">
        <v>51</v>
      </c>
      <c r="D40" s="41" t="s">
        <v>139</v>
      </c>
      <c r="E40" s="39" t="s">
        <v>241</v>
      </c>
      <c r="F40" s="39" t="s">
        <v>242</v>
      </c>
      <c r="G40" s="58" t="s">
        <v>254</v>
      </c>
      <c r="H40" s="39" t="s">
        <v>76</v>
      </c>
      <c r="I40" s="43" t="s">
        <v>40</v>
      </c>
      <c r="J40" s="39" t="s">
        <v>41</v>
      </c>
      <c r="K40" s="44" t="s">
        <v>177</v>
      </c>
      <c r="L40" s="45" t="s">
        <v>68</v>
      </c>
      <c r="M40" s="63">
        <v>44662</v>
      </c>
      <c r="N40" s="56" t="s">
        <v>184</v>
      </c>
      <c r="O40" s="64">
        <v>482068.12</v>
      </c>
      <c r="P40" s="64">
        <v>281294.94</v>
      </c>
      <c r="Q40" s="46">
        <f t="shared" si="0"/>
        <v>0.41648300659251225</v>
      </c>
      <c r="R40" s="46" t="s">
        <v>184</v>
      </c>
      <c r="S40" s="48">
        <v>44718</v>
      </c>
      <c r="T40" s="49" t="s">
        <v>255</v>
      </c>
      <c r="U40" s="50" t="s">
        <v>256</v>
      </c>
      <c r="V40" s="39" t="s">
        <v>43</v>
      </c>
      <c r="W40" s="40" t="s">
        <v>257</v>
      </c>
      <c r="X40" s="51">
        <v>44721</v>
      </c>
      <c r="Y40" s="52">
        <v>44725</v>
      </c>
      <c r="Z40" s="53"/>
      <c r="AA40" s="53"/>
      <c r="AB40" s="54"/>
      <c r="AC40" s="54"/>
      <c r="AD40" s="54"/>
      <c r="AE40" s="54"/>
      <c r="AF40" s="54"/>
      <c r="AG40" s="54"/>
    </row>
    <row r="41" spans="2:33" s="15" customFormat="1" ht="15" customHeight="1">
      <c r="B41" s="39" t="s">
        <v>258</v>
      </c>
      <c r="C41" s="40" t="s">
        <v>55</v>
      </c>
      <c r="D41" s="41" t="s">
        <v>259</v>
      </c>
      <c r="E41" s="39" t="s">
        <v>241</v>
      </c>
      <c r="F41" s="39" t="s">
        <v>242</v>
      </c>
      <c r="G41" s="58" t="s">
        <v>260</v>
      </c>
      <c r="H41" s="39" t="s">
        <v>261</v>
      </c>
      <c r="I41" s="43" t="s">
        <v>40</v>
      </c>
      <c r="J41" s="39" t="s">
        <v>41</v>
      </c>
      <c r="K41" s="44" t="s">
        <v>262</v>
      </c>
      <c r="L41" s="45" t="s">
        <v>68</v>
      </c>
      <c r="M41" s="63">
        <v>44644</v>
      </c>
      <c r="N41" s="56" t="s">
        <v>184</v>
      </c>
      <c r="O41" s="64">
        <v>208466.67</v>
      </c>
      <c r="P41" s="64">
        <v>69150</v>
      </c>
      <c r="Q41" s="46">
        <f t="shared" si="0"/>
        <v>0.66829229823645186</v>
      </c>
      <c r="R41" s="46" t="s">
        <v>184</v>
      </c>
      <c r="S41" s="48">
        <v>44680</v>
      </c>
      <c r="T41" s="49" t="s">
        <v>263</v>
      </c>
      <c r="U41" s="50" t="s">
        <v>264</v>
      </c>
      <c r="V41" s="39" t="s">
        <v>43</v>
      </c>
      <c r="W41" s="40" t="s">
        <v>265</v>
      </c>
      <c r="X41" s="51">
        <v>44683</v>
      </c>
      <c r="Y41" s="52">
        <v>44684</v>
      </c>
      <c r="Z41" s="53"/>
      <c r="AA41" s="53"/>
      <c r="AB41" s="54"/>
      <c r="AC41" s="54"/>
      <c r="AD41" s="54"/>
      <c r="AE41" s="54"/>
      <c r="AF41" s="54"/>
      <c r="AG41" s="54"/>
    </row>
    <row r="42" spans="2:33" s="15" customFormat="1" ht="15" customHeight="1">
      <c r="B42" s="39" t="s">
        <v>266</v>
      </c>
      <c r="C42" s="40" t="s">
        <v>87</v>
      </c>
      <c r="D42" s="41" t="s">
        <v>79</v>
      </c>
      <c r="E42" s="39" t="s">
        <v>241</v>
      </c>
      <c r="F42" s="39" t="s">
        <v>242</v>
      </c>
      <c r="G42" s="58" t="s">
        <v>267</v>
      </c>
      <c r="H42" s="39" t="s">
        <v>268</v>
      </c>
      <c r="I42" s="43" t="s">
        <v>40</v>
      </c>
      <c r="J42" s="39" t="s">
        <v>41</v>
      </c>
      <c r="K42" s="44" t="s">
        <v>94</v>
      </c>
      <c r="L42" s="45" t="s">
        <v>68</v>
      </c>
      <c r="M42" s="63">
        <v>44635</v>
      </c>
      <c r="N42" s="56" t="s">
        <v>184</v>
      </c>
      <c r="O42" s="47">
        <v>447968.98</v>
      </c>
      <c r="P42" s="47">
        <v>365557</v>
      </c>
      <c r="Q42" s="46">
        <f t="shared" si="0"/>
        <v>0.18396805064493524</v>
      </c>
      <c r="R42" s="46" t="s">
        <v>184</v>
      </c>
      <c r="S42" s="48">
        <v>44652</v>
      </c>
      <c r="T42" s="49" t="s">
        <v>269</v>
      </c>
      <c r="U42" s="50" t="s">
        <v>270</v>
      </c>
      <c r="V42" s="39" t="s">
        <v>43</v>
      </c>
      <c r="W42" s="40" t="s">
        <v>225</v>
      </c>
      <c r="X42" s="51">
        <v>44656</v>
      </c>
      <c r="Y42" s="52">
        <v>44658</v>
      </c>
      <c r="Z42" s="53"/>
      <c r="AA42" s="53"/>
      <c r="AB42" s="54"/>
      <c r="AC42" s="54"/>
      <c r="AD42" s="54"/>
      <c r="AE42" s="54"/>
      <c r="AF42" s="54"/>
      <c r="AG42" s="54"/>
    </row>
    <row r="43" spans="2:33" s="15" customFormat="1" ht="15" customHeight="1">
      <c r="B43" s="39" t="s">
        <v>271</v>
      </c>
      <c r="C43" s="40" t="s">
        <v>91</v>
      </c>
      <c r="D43" s="41" t="s">
        <v>272</v>
      </c>
      <c r="E43" s="39" t="s">
        <v>241</v>
      </c>
      <c r="F43" s="39" t="s">
        <v>242</v>
      </c>
      <c r="G43" s="58" t="s">
        <v>273</v>
      </c>
      <c r="H43" s="39" t="s">
        <v>274</v>
      </c>
      <c r="I43" s="43" t="s">
        <v>40</v>
      </c>
      <c r="J43" s="39" t="s">
        <v>41</v>
      </c>
      <c r="K43" s="44" t="s">
        <v>275</v>
      </c>
      <c r="L43" s="45" t="s">
        <v>68</v>
      </c>
      <c r="M43" s="48">
        <v>44725</v>
      </c>
      <c r="N43" s="46" t="s">
        <v>184</v>
      </c>
      <c r="O43" s="64">
        <v>5496670.2400000002</v>
      </c>
      <c r="P43" s="47">
        <v>2855079</v>
      </c>
      <c r="Q43" s="46">
        <f t="shared" si="0"/>
        <v>0.48058026489869987</v>
      </c>
      <c r="R43" s="46" t="s">
        <v>118</v>
      </c>
      <c r="S43" s="48">
        <v>44757</v>
      </c>
      <c r="T43" s="49" t="s">
        <v>124</v>
      </c>
      <c r="U43" s="50" t="s">
        <v>125</v>
      </c>
      <c r="V43" s="39" t="s">
        <v>113</v>
      </c>
      <c r="W43" s="60" t="s">
        <v>276</v>
      </c>
      <c r="X43" s="61"/>
      <c r="Y43" s="62"/>
      <c r="Z43" s="53"/>
      <c r="AA43" s="53"/>
      <c r="AB43" s="54"/>
      <c r="AC43" s="54"/>
      <c r="AD43" s="54"/>
      <c r="AE43" s="54"/>
      <c r="AF43" s="54"/>
      <c r="AG43" s="54"/>
    </row>
    <row r="44" spans="2:33" s="15" customFormat="1" ht="15" customHeight="1">
      <c r="B44" s="39" t="s">
        <v>277</v>
      </c>
      <c r="C44" s="40" t="s">
        <v>99</v>
      </c>
      <c r="D44" s="41" t="s">
        <v>278</v>
      </c>
      <c r="E44" s="39" t="s">
        <v>241</v>
      </c>
      <c r="F44" s="40" t="s">
        <v>242</v>
      </c>
      <c r="G44" s="58" t="s">
        <v>279</v>
      </c>
      <c r="H44" s="39" t="s">
        <v>280</v>
      </c>
      <c r="I44" s="43" t="s">
        <v>40</v>
      </c>
      <c r="J44" s="39" t="s">
        <v>41</v>
      </c>
      <c r="K44" s="44" t="s">
        <v>281</v>
      </c>
      <c r="L44" s="45" t="s">
        <v>68</v>
      </c>
      <c r="M44" s="48">
        <v>44669</v>
      </c>
      <c r="N44" s="56" t="s">
        <v>184</v>
      </c>
      <c r="O44" s="64">
        <v>755973.12</v>
      </c>
      <c r="P44" s="47">
        <v>666432</v>
      </c>
      <c r="Q44" s="46">
        <f t="shared" si="0"/>
        <v>0.11844484629294755</v>
      </c>
      <c r="R44" s="46" t="s">
        <v>184</v>
      </c>
      <c r="S44" s="48">
        <v>44691</v>
      </c>
      <c r="T44" s="49" t="s">
        <v>282</v>
      </c>
      <c r="U44" s="50">
        <v>28196889000143</v>
      </c>
      <c r="V44" s="39" t="s">
        <v>43</v>
      </c>
      <c r="W44" s="40" t="s">
        <v>283</v>
      </c>
      <c r="X44" s="51">
        <v>44699</v>
      </c>
      <c r="Y44" s="52">
        <v>44700</v>
      </c>
      <c r="Z44" s="53"/>
      <c r="AA44" s="53"/>
      <c r="AB44" s="54"/>
      <c r="AC44" s="54"/>
      <c r="AD44" s="54"/>
      <c r="AE44" s="54"/>
      <c r="AF44" s="54"/>
      <c r="AG44" s="54"/>
    </row>
    <row r="45" spans="2:33" s="15" customFormat="1" ht="15" customHeight="1">
      <c r="B45" s="39" t="s">
        <v>284</v>
      </c>
      <c r="C45" s="40" t="s">
        <v>134</v>
      </c>
      <c r="D45" s="41" t="s">
        <v>92</v>
      </c>
      <c r="E45" s="39" t="s">
        <v>241</v>
      </c>
      <c r="F45" s="40" t="s">
        <v>242</v>
      </c>
      <c r="G45" s="58" t="s">
        <v>285</v>
      </c>
      <c r="H45" s="39" t="s">
        <v>286</v>
      </c>
      <c r="I45" s="43" t="s">
        <v>40</v>
      </c>
      <c r="J45" s="39" t="s">
        <v>41</v>
      </c>
      <c r="K45" s="44" t="s">
        <v>287</v>
      </c>
      <c r="L45" s="45" t="s">
        <v>42</v>
      </c>
      <c r="M45" s="48">
        <v>44699</v>
      </c>
      <c r="N45" s="46" t="s">
        <v>184</v>
      </c>
      <c r="O45" s="64"/>
      <c r="P45" s="47"/>
      <c r="Q45" s="46"/>
      <c r="R45" s="46"/>
      <c r="S45" s="48"/>
      <c r="T45" s="49"/>
      <c r="U45" s="50"/>
      <c r="V45" s="39"/>
      <c r="W45" s="40"/>
      <c r="X45" s="51"/>
      <c r="Y45" s="52"/>
      <c r="Z45" s="53"/>
      <c r="AA45" s="53"/>
      <c r="AB45" s="54"/>
      <c r="AC45" s="54"/>
      <c r="AD45" s="54"/>
      <c r="AE45" s="54"/>
      <c r="AF45" s="54"/>
      <c r="AG45" s="54"/>
    </row>
    <row r="46" spans="2:33" s="15" customFormat="1" ht="15" customHeight="1">
      <c r="B46" s="39" t="s">
        <v>288</v>
      </c>
      <c r="C46" s="40" t="s">
        <v>71</v>
      </c>
      <c r="D46" s="41" t="s">
        <v>100</v>
      </c>
      <c r="E46" s="39" t="s">
        <v>241</v>
      </c>
      <c r="F46" s="40" t="s">
        <v>242</v>
      </c>
      <c r="G46" s="58" t="s">
        <v>289</v>
      </c>
      <c r="H46" s="39" t="s">
        <v>117</v>
      </c>
      <c r="I46" s="43" t="s">
        <v>40</v>
      </c>
      <c r="J46" s="39" t="s">
        <v>41</v>
      </c>
      <c r="K46" s="44" t="s">
        <v>290</v>
      </c>
      <c r="L46" s="45" t="s">
        <v>68</v>
      </c>
      <c r="M46" s="48">
        <v>44770</v>
      </c>
      <c r="N46" s="56" t="s">
        <v>184</v>
      </c>
      <c r="O46" s="64">
        <v>766564.94</v>
      </c>
      <c r="P46" s="47">
        <v>368620</v>
      </c>
      <c r="Q46" s="46">
        <f t="shared" ref="Q46:Q77" si="1">IFERROR((O46-P46)/O46,)</f>
        <v>0.51912749883917197</v>
      </c>
      <c r="R46" s="46" t="s">
        <v>184</v>
      </c>
      <c r="S46" s="48">
        <v>44715</v>
      </c>
      <c r="T46" s="49" t="s">
        <v>291</v>
      </c>
      <c r="U46" s="50" t="s">
        <v>292</v>
      </c>
      <c r="V46" s="39" t="s">
        <v>43</v>
      </c>
      <c r="W46" s="40" t="s">
        <v>293</v>
      </c>
      <c r="X46" s="51">
        <v>44722</v>
      </c>
      <c r="Y46" s="52">
        <v>44725</v>
      </c>
      <c r="Z46" s="53"/>
      <c r="AA46" s="53"/>
      <c r="AB46" s="54"/>
      <c r="AC46" s="54"/>
      <c r="AD46" s="54"/>
      <c r="AE46" s="54"/>
      <c r="AF46" s="54"/>
      <c r="AG46" s="54"/>
    </row>
    <row r="47" spans="2:33" s="15" customFormat="1" ht="15" customHeight="1">
      <c r="B47" s="39" t="s">
        <v>294</v>
      </c>
      <c r="C47" s="40" t="s">
        <v>154</v>
      </c>
      <c r="D47" s="41" t="s">
        <v>295</v>
      </c>
      <c r="E47" s="39" t="s">
        <v>241</v>
      </c>
      <c r="F47" s="40" t="s">
        <v>242</v>
      </c>
      <c r="G47" s="58" t="s">
        <v>296</v>
      </c>
      <c r="H47" s="39" t="s">
        <v>268</v>
      </c>
      <c r="I47" s="43" t="s">
        <v>40</v>
      </c>
      <c r="J47" s="39" t="s">
        <v>41</v>
      </c>
      <c r="K47" s="44" t="s">
        <v>275</v>
      </c>
      <c r="L47" s="45" t="s">
        <v>42</v>
      </c>
      <c r="M47" s="48">
        <v>44687</v>
      </c>
      <c r="N47" s="46" t="s">
        <v>184</v>
      </c>
      <c r="O47" s="64"/>
      <c r="P47" s="47"/>
      <c r="Q47" s="46">
        <f t="shared" si="1"/>
        <v>0</v>
      </c>
      <c r="R47" s="46"/>
      <c r="S47" s="48"/>
      <c r="T47" s="49"/>
      <c r="U47" s="50"/>
      <c r="V47" s="39"/>
      <c r="W47" s="40"/>
      <c r="X47" s="51"/>
      <c r="Y47" s="52"/>
      <c r="Z47" s="53"/>
      <c r="AA47" s="53"/>
      <c r="AB47" s="54"/>
      <c r="AC47" s="54"/>
      <c r="AD47" s="54"/>
      <c r="AE47" s="54"/>
      <c r="AF47" s="54"/>
      <c r="AG47" s="54"/>
    </row>
    <row r="48" spans="2:33" s="15" customFormat="1" ht="15" customHeight="1">
      <c r="B48" s="39" t="s">
        <v>297</v>
      </c>
      <c r="C48" s="40" t="s">
        <v>168</v>
      </c>
      <c r="D48" s="41" t="s">
        <v>298</v>
      </c>
      <c r="E48" s="39" t="s">
        <v>241</v>
      </c>
      <c r="F48" s="40" t="s">
        <v>242</v>
      </c>
      <c r="G48" s="58" t="s">
        <v>299</v>
      </c>
      <c r="H48" s="39" t="s">
        <v>123</v>
      </c>
      <c r="I48" s="43" t="s">
        <v>40</v>
      </c>
      <c r="J48" s="39" t="s">
        <v>41</v>
      </c>
      <c r="K48" s="44" t="s">
        <v>300</v>
      </c>
      <c r="L48" s="45" t="s">
        <v>42</v>
      </c>
      <c r="M48" s="48">
        <v>44732</v>
      </c>
      <c r="N48" s="46" t="s">
        <v>184</v>
      </c>
      <c r="O48" s="47"/>
      <c r="P48" s="47"/>
      <c r="Q48" s="46">
        <f t="shared" si="1"/>
        <v>0</v>
      </c>
      <c r="R48" s="46"/>
      <c r="S48" s="48"/>
      <c r="T48" s="49"/>
      <c r="U48" s="50"/>
      <c r="V48" s="39"/>
      <c r="W48" s="40"/>
      <c r="X48" s="51"/>
      <c r="Y48" s="52"/>
      <c r="Z48" s="53"/>
      <c r="AA48" s="53"/>
      <c r="AB48" s="54"/>
      <c r="AC48" s="54"/>
      <c r="AD48" s="54"/>
      <c r="AE48" s="54"/>
      <c r="AF48" s="54"/>
      <c r="AG48" s="54"/>
    </row>
    <row r="49" spans="2:33" s="15" customFormat="1" ht="15" customHeight="1">
      <c r="B49" s="39" t="s">
        <v>301</v>
      </c>
      <c r="C49" s="40" t="s">
        <v>148</v>
      </c>
      <c r="D49" s="41" t="s">
        <v>302</v>
      </c>
      <c r="E49" s="39" t="s">
        <v>241</v>
      </c>
      <c r="F49" s="40" t="s">
        <v>242</v>
      </c>
      <c r="G49" s="58" t="s">
        <v>303</v>
      </c>
      <c r="H49" s="39" t="s">
        <v>286</v>
      </c>
      <c r="I49" s="43" t="s">
        <v>40</v>
      </c>
      <c r="J49" s="39" t="s">
        <v>41</v>
      </c>
      <c r="K49" s="44" t="s">
        <v>304</v>
      </c>
      <c r="L49" s="45" t="s">
        <v>68</v>
      </c>
      <c r="M49" s="48">
        <v>44707</v>
      </c>
      <c r="N49" s="46" t="s">
        <v>184</v>
      </c>
      <c r="O49" s="64">
        <v>138692.28</v>
      </c>
      <c r="P49" s="47">
        <v>84804</v>
      </c>
      <c r="Q49" s="46">
        <f t="shared" si="1"/>
        <v>0.3885456349841534</v>
      </c>
      <c r="R49" s="46" t="s">
        <v>184</v>
      </c>
      <c r="S49" s="48">
        <v>44727</v>
      </c>
      <c r="T49" s="65" t="s">
        <v>305</v>
      </c>
      <c r="U49" s="50" t="s">
        <v>306</v>
      </c>
      <c r="V49" s="39" t="s">
        <v>113</v>
      </c>
      <c r="W49" s="40" t="s">
        <v>223</v>
      </c>
      <c r="X49" s="51">
        <v>44735</v>
      </c>
      <c r="Y49" s="52">
        <v>44739</v>
      </c>
      <c r="Z49" s="53"/>
      <c r="AA49" s="53"/>
      <c r="AB49" s="54"/>
      <c r="AC49" s="54"/>
      <c r="AD49" s="54"/>
      <c r="AE49" s="54"/>
      <c r="AF49" s="54"/>
      <c r="AG49" s="54"/>
    </row>
    <row r="50" spans="2:33" s="15" customFormat="1" ht="15" customHeight="1">
      <c r="B50" s="39" t="s">
        <v>307</v>
      </c>
      <c r="C50" s="40" t="s">
        <v>181</v>
      </c>
      <c r="D50" s="41" t="s">
        <v>308</v>
      </c>
      <c r="E50" s="39" t="s">
        <v>241</v>
      </c>
      <c r="F50" s="40" t="s">
        <v>242</v>
      </c>
      <c r="G50" s="58" t="s">
        <v>309</v>
      </c>
      <c r="H50" s="39" t="s">
        <v>117</v>
      </c>
      <c r="I50" s="43" t="s">
        <v>40</v>
      </c>
      <c r="J50" s="39" t="s">
        <v>41</v>
      </c>
      <c r="K50" s="44" t="s">
        <v>310</v>
      </c>
      <c r="L50" s="45" t="s">
        <v>68</v>
      </c>
      <c r="M50" s="48">
        <v>44715</v>
      </c>
      <c r="N50" s="46" t="s">
        <v>184</v>
      </c>
      <c r="O50" s="64">
        <v>1311807</v>
      </c>
      <c r="P50" s="47">
        <v>819984</v>
      </c>
      <c r="Q50" s="46">
        <f t="shared" si="1"/>
        <v>0.37492024360290804</v>
      </c>
      <c r="R50" s="46" t="s">
        <v>118</v>
      </c>
      <c r="S50" s="48">
        <v>44747</v>
      </c>
      <c r="T50" s="49" t="s">
        <v>311</v>
      </c>
      <c r="U50" s="50" t="s">
        <v>312</v>
      </c>
      <c r="V50" s="39" t="s">
        <v>43</v>
      </c>
      <c r="W50" s="40" t="s">
        <v>313</v>
      </c>
      <c r="X50" s="51">
        <v>44749</v>
      </c>
      <c r="Y50" s="52">
        <v>44754</v>
      </c>
      <c r="Z50" s="53"/>
      <c r="AA50" s="53"/>
      <c r="AB50" s="54"/>
      <c r="AC50" s="54"/>
      <c r="AD50" s="54"/>
      <c r="AE50" s="54"/>
      <c r="AF50" s="54"/>
      <c r="AG50" s="54"/>
    </row>
    <row r="51" spans="2:33" s="15" customFormat="1" ht="15" customHeight="1">
      <c r="B51" s="39" t="s">
        <v>314</v>
      </c>
      <c r="C51" s="40" t="s">
        <v>85</v>
      </c>
      <c r="D51" s="41" t="s">
        <v>189</v>
      </c>
      <c r="E51" s="39" t="s">
        <v>241</v>
      </c>
      <c r="F51" s="40" t="s">
        <v>242</v>
      </c>
      <c r="G51" s="58" t="s">
        <v>315</v>
      </c>
      <c r="H51" s="39" t="s">
        <v>261</v>
      </c>
      <c r="I51" s="43" t="s">
        <v>40</v>
      </c>
      <c r="J51" s="39" t="s">
        <v>41</v>
      </c>
      <c r="K51" s="44" t="s">
        <v>300</v>
      </c>
      <c r="L51" s="45" t="s">
        <v>68</v>
      </c>
      <c r="M51" s="48">
        <v>44742</v>
      </c>
      <c r="N51" s="46" t="s">
        <v>184</v>
      </c>
      <c r="O51" s="64">
        <v>200175</v>
      </c>
      <c r="P51" s="47">
        <v>179500</v>
      </c>
      <c r="Q51" s="46">
        <f t="shared" si="1"/>
        <v>0.10328462595229175</v>
      </c>
      <c r="R51" s="46" t="s">
        <v>184</v>
      </c>
      <c r="S51" s="48">
        <v>44747</v>
      </c>
      <c r="T51" s="49" t="s">
        <v>316</v>
      </c>
      <c r="U51" s="50" t="s">
        <v>317</v>
      </c>
      <c r="V51" s="39" t="s">
        <v>43</v>
      </c>
      <c r="W51" s="40" t="s">
        <v>318</v>
      </c>
      <c r="X51" s="51">
        <v>44750</v>
      </c>
      <c r="Y51" s="52">
        <v>44754</v>
      </c>
      <c r="Z51" s="53"/>
      <c r="AA51" s="53"/>
      <c r="AB51" s="54"/>
      <c r="AC51" s="54"/>
      <c r="AD51" s="54"/>
      <c r="AE51" s="54"/>
      <c r="AF51" s="54"/>
      <c r="AG51" s="54"/>
    </row>
    <row r="52" spans="2:33" s="15" customFormat="1" ht="15" customHeight="1">
      <c r="B52" s="39" t="s">
        <v>319</v>
      </c>
      <c r="C52" s="40" t="s">
        <v>160</v>
      </c>
      <c r="D52" s="41" t="s">
        <v>46</v>
      </c>
      <c r="E52" s="39" t="s">
        <v>241</v>
      </c>
      <c r="F52" s="40" t="s">
        <v>242</v>
      </c>
      <c r="G52" s="58" t="s">
        <v>320</v>
      </c>
      <c r="H52" s="39" t="s">
        <v>274</v>
      </c>
      <c r="I52" s="43" t="s">
        <v>40</v>
      </c>
      <c r="J52" s="39" t="s">
        <v>41</v>
      </c>
      <c r="K52" s="44" t="s">
        <v>321</v>
      </c>
      <c r="L52" s="45" t="s">
        <v>322</v>
      </c>
      <c r="M52" s="48">
        <v>44763</v>
      </c>
      <c r="N52" s="46" t="s">
        <v>184</v>
      </c>
      <c r="O52" s="47">
        <v>815001.79</v>
      </c>
      <c r="P52" s="47"/>
      <c r="Q52" s="46">
        <f t="shared" si="1"/>
        <v>1</v>
      </c>
      <c r="R52" s="46"/>
      <c r="S52" s="48"/>
      <c r="T52" s="49"/>
      <c r="U52" s="50"/>
      <c r="V52" s="39" t="s">
        <v>43</v>
      </c>
      <c r="W52" s="66"/>
      <c r="X52" s="51"/>
      <c r="Y52" s="52"/>
      <c r="Z52" s="53"/>
      <c r="AA52" s="53"/>
      <c r="AB52" s="54"/>
      <c r="AC52" s="54"/>
      <c r="AD52" s="54"/>
      <c r="AE52" s="54"/>
      <c r="AF52" s="54"/>
      <c r="AG52" s="54"/>
    </row>
    <row r="53" spans="2:33" s="15" customFormat="1" ht="15" customHeight="1">
      <c r="B53" s="39" t="s">
        <v>323</v>
      </c>
      <c r="C53" s="40" t="s">
        <v>97</v>
      </c>
      <c r="D53" s="41" t="s">
        <v>324</v>
      </c>
      <c r="E53" s="39" t="s">
        <v>241</v>
      </c>
      <c r="F53" s="40" t="s">
        <v>242</v>
      </c>
      <c r="G53" s="58" t="s">
        <v>325</v>
      </c>
      <c r="H53" s="39" t="s">
        <v>76</v>
      </c>
      <c r="I53" s="43" t="s">
        <v>40</v>
      </c>
      <c r="J53" s="39" t="s">
        <v>41</v>
      </c>
      <c r="K53" s="44" t="s">
        <v>326</v>
      </c>
      <c r="L53" s="45" t="s">
        <v>68</v>
      </c>
      <c r="M53" s="48">
        <v>44735</v>
      </c>
      <c r="N53" s="46" t="s">
        <v>118</v>
      </c>
      <c r="O53" s="64">
        <v>39404</v>
      </c>
      <c r="P53" s="47">
        <v>19011</v>
      </c>
      <c r="Q53" s="46">
        <f t="shared" si="1"/>
        <v>0.51753629073190544</v>
      </c>
      <c r="R53" s="46" t="s">
        <v>118</v>
      </c>
      <c r="S53" s="48">
        <v>44778</v>
      </c>
      <c r="T53" s="49" t="s">
        <v>327</v>
      </c>
      <c r="U53" s="50" t="s">
        <v>328</v>
      </c>
      <c r="V53" s="39" t="s">
        <v>43</v>
      </c>
      <c r="W53" s="67"/>
      <c r="X53" s="61"/>
      <c r="Y53" s="62"/>
      <c r="Z53" s="53"/>
      <c r="AA53" s="53"/>
      <c r="AB53" s="54"/>
      <c r="AC53" s="54"/>
      <c r="AD53" s="54"/>
      <c r="AE53" s="54"/>
      <c r="AF53" s="54"/>
      <c r="AG53" s="54"/>
    </row>
    <row r="54" spans="2:33" s="15" customFormat="1" ht="15" customHeight="1">
      <c r="B54" s="39" t="s">
        <v>284</v>
      </c>
      <c r="C54" s="40" t="s">
        <v>208</v>
      </c>
      <c r="D54" s="41" t="s">
        <v>329</v>
      </c>
      <c r="E54" s="39" t="s">
        <v>241</v>
      </c>
      <c r="F54" s="40" t="s">
        <v>242</v>
      </c>
      <c r="G54" s="58" t="s">
        <v>285</v>
      </c>
      <c r="H54" s="39" t="s">
        <v>286</v>
      </c>
      <c r="I54" s="43" t="s">
        <v>40</v>
      </c>
      <c r="J54" s="39" t="s">
        <v>41</v>
      </c>
      <c r="K54" s="44" t="s">
        <v>287</v>
      </c>
      <c r="L54" s="45" t="s">
        <v>68</v>
      </c>
      <c r="M54" s="48">
        <v>44718</v>
      </c>
      <c r="N54" s="46" t="s">
        <v>184</v>
      </c>
      <c r="O54" s="47">
        <v>78600</v>
      </c>
      <c r="P54" s="47">
        <v>75980</v>
      </c>
      <c r="Q54" s="46">
        <f t="shared" si="1"/>
        <v>3.3333333333333333E-2</v>
      </c>
      <c r="R54" s="46" t="s">
        <v>184</v>
      </c>
      <c r="S54" s="48">
        <v>44732</v>
      </c>
      <c r="T54" s="49" t="s">
        <v>330</v>
      </c>
      <c r="U54" s="50" t="s">
        <v>331</v>
      </c>
      <c r="V54" s="39" t="s">
        <v>43</v>
      </c>
      <c r="W54" s="40" t="s">
        <v>332</v>
      </c>
      <c r="X54" s="51">
        <v>44734</v>
      </c>
      <c r="Y54" s="52">
        <v>44739</v>
      </c>
      <c r="Z54" s="53"/>
      <c r="AA54" s="53"/>
      <c r="AB54" s="54"/>
      <c r="AC54" s="54"/>
      <c r="AD54" s="54"/>
      <c r="AE54" s="54"/>
      <c r="AF54" s="54"/>
      <c r="AG54" s="54"/>
    </row>
    <row r="55" spans="2:33" s="15" customFormat="1" ht="15" customHeight="1">
      <c r="B55" s="39" t="s">
        <v>333</v>
      </c>
      <c r="C55" s="40" t="s">
        <v>173</v>
      </c>
      <c r="D55" s="41" t="s">
        <v>334</v>
      </c>
      <c r="E55" s="39" t="s">
        <v>241</v>
      </c>
      <c r="F55" s="40" t="s">
        <v>242</v>
      </c>
      <c r="G55" s="58" t="s">
        <v>335</v>
      </c>
      <c r="H55" s="39" t="s">
        <v>48</v>
      </c>
      <c r="I55" s="43" t="s">
        <v>40</v>
      </c>
      <c r="J55" s="39" t="s">
        <v>41</v>
      </c>
      <c r="K55" s="44" t="s">
        <v>336</v>
      </c>
      <c r="L55" s="45" t="s">
        <v>322</v>
      </c>
      <c r="M55" s="48">
        <v>44768</v>
      </c>
      <c r="N55" s="46" t="s">
        <v>184</v>
      </c>
      <c r="O55" s="47">
        <v>10149036.25</v>
      </c>
      <c r="P55" s="47"/>
      <c r="Q55" s="46">
        <f t="shared" si="1"/>
        <v>1</v>
      </c>
      <c r="R55" s="46"/>
      <c r="S55" s="48"/>
      <c r="T55" s="49"/>
      <c r="U55" s="50"/>
      <c r="V55" s="39" t="s">
        <v>43</v>
      </c>
      <c r="W55" s="40"/>
      <c r="X55" s="51"/>
      <c r="Y55" s="52"/>
      <c r="Z55" s="53"/>
      <c r="AA55" s="53"/>
      <c r="AB55" s="54"/>
      <c r="AC55" s="54"/>
      <c r="AD55" s="54"/>
      <c r="AE55" s="54"/>
      <c r="AF55" s="54"/>
      <c r="AG55" s="54"/>
    </row>
    <row r="56" spans="2:33" s="15" customFormat="1" ht="15" customHeight="1">
      <c r="B56" s="39" t="s">
        <v>337</v>
      </c>
      <c r="C56" s="40" t="s">
        <v>180</v>
      </c>
      <c r="D56" s="41" t="s">
        <v>338</v>
      </c>
      <c r="E56" s="39" t="s">
        <v>241</v>
      </c>
      <c r="F56" s="40" t="s">
        <v>242</v>
      </c>
      <c r="G56" s="58" t="s">
        <v>339</v>
      </c>
      <c r="H56" s="39" t="s">
        <v>280</v>
      </c>
      <c r="I56" s="43" t="s">
        <v>40</v>
      </c>
      <c r="J56" s="39" t="s">
        <v>41</v>
      </c>
      <c r="K56" s="44"/>
      <c r="L56" s="45" t="s">
        <v>49</v>
      </c>
      <c r="M56" s="46"/>
      <c r="N56" s="46"/>
      <c r="O56" s="47">
        <v>9918402.5999999996</v>
      </c>
      <c r="P56" s="47"/>
      <c r="Q56" s="46">
        <f t="shared" si="1"/>
        <v>1</v>
      </c>
      <c r="R56" s="46"/>
      <c r="S56" s="48"/>
      <c r="T56" s="49"/>
      <c r="U56" s="68"/>
      <c r="V56" s="39" t="s">
        <v>43</v>
      </c>
      <c r="W56" s="40"/>
      <c r="X56" s="51"/>
      <c r="Y56" s="52"/>
      <c r="Z56" s="53"/>
      <c r="AA56" s="53"/>
      <c r="AB56" s="54"/>
      <c r="AC56" s="54"/>
      <c r="AD56" s="54"/>
      <c r="AE56" s="54"/>
      <c r="AF56" s="54"/>
      <c r="AG56" s="54"/>
    </row>
    <row r="57" spans="2:33" s="15" customFormat="1" ht="15" customHeight="1">
      <c r="B57" s="39" t="s">
        <v>297</v>
      </c>
      <c r="C57" s="40" t="s">
        <v>225</v>
      </c>
      <c r="D57" s="41" t="s">
        <v>340</v>
      </c>
      <c r="E57" s="39" t="s">
        <v>241</v>
      </c>
      <c r="F57" s="40" t="s">
        <v>242</v>
      </c>
      <c r="G57" s="58" t="s">
        <v>299</v>
      </c>
      <c r="H57" s="39" t="s">
        <v>123</v>
      </c>
      <c r="I57" s="43" t="s">
        <v>40</v>
      </c>
      <c r="J57" s="39" t="s">
        <v>41</v>
      </c>
      <c r="K57" s="44" t="s">
        <v>300</v>
      </c>
      <c r="L57" s="45" t="s">
        <v>68</v>
      </c>
      <c r="M57" s="48">
        <v>44746</v>
      </c>
      <c r="N57" s="46" t="s">
        <v>184</v>
      </c>
      <c r="O57" s="47">
        <v>448157.74</v>
      </c>
      <c r="P57" s="47">
        <v>448157.74</v>
      </c>
      <c r="Q57" s="46">
        <f t="shared" si="1"/>
        <v>0</v>
      </c>
      <c r="R57" s="46" t="s">
        <v>184</v>
      </c>
      <c r="S57" s="48">
        <v>44763</v>
      </c>
      <c r="T57" s="49" t="s">
        <v>341</v>
      </c>
      <c r="U57" s="50" t="s">
        <v>342</v>
      </c>
      <c r="V57" s="39" t="s">
        <v>43</v>
      </c>
      <c r="W57" s="40" t="s">
        <v>343</v>
      </c>
      <c r="X57" s="51">
        <v>44767</v>
      </c>
      <c r="Y57" s="52">
        <v>44768</v>
      </c>
      <c r="Z57" s="53"/>
      <c r="AA57" s="53"/>
      <c r="AB57" s="54"/>
      <c r="AC57" s="54"/>
      <c r="AD57" s="54"/>
      <c r="AE57" s="54"/>
      <c r="AF57" s="54"/>
      <c r="AG57" s="54"/>
    </row>
    <row r="58" spans="2:33" s="15" customFormat="1" ht="15" customHeight="1">
      <c r="B58" s="39" t="s">
        <v>344</v>
      </c>
      <c r="C58" s="40" t="s">
        <v>219</v>
      </c>
      <c r="D58" s="41" t="s">
        <v>345</v>
      </c>
      <c r="E58" s="39" t="s">
        <v>241</v>
      </c>
      <c r="F58" s="40" t="s">
        <v>242</v>
      </c>
      <c r="G58" s="58" t="s">
        <v>346</v>
      </c>
      <c r="H58" s="39" t="s">
        <v>261</v>
      </c>
      <c r="I58" s="43" t="s">
        <v>40</v>
      </c>
      <c r="J58" s="39" t="s">
        <v>41</v>
      </c>
      <c r="K58" s="44" t="s">
        <v>347</v>
      </c>
      <c r="L58" s="45" t="s">
        <v>322</v>
      </c>
      <c r="M58" s="48">
        <v>44777</v>
      </c>
      <c r="N58" s="46" t="s">
        <v>184</v>
      </c>
      <c r="O58" s="64" t="s">
        <v>348</v>
      </c>
      <c r="P58" s="47"/>
      <c r="Q58" s="46">
        <f t="shared" si="1"/>
        <v>0</v>
      </c>
      <c r="R58" s="46"/>
      <c r="S58" s="48"/>
      <c r="T58" s="49"/>
      <c r="U58" s="50"/>
      <c r="V58" s="39" t="s">
        <v>43</v>
      </c>
      <c r="W58" s="40"/>
      <c r="X58" s="51"/>
      <c r="Y58" s="52"/>
      <c r="Z58" s="53"/>
      <c r="AA58" s="53"/>
      <c r="AB58" s="54"/>
      <c r="AC58" s="54"/>
      <c r="AD58" s="54"/>
      <c r="AE58" s="54"/>
      <c r="AF58" s="54"/>
      <c r="AG58" s="54"/>
    </row>
    <row r="59" spans="2:33" s="15" customFormat="1" ht="22.5">
      <c r="B59" s="39" t="s">
        <v>349</v>
      </c>
      <c r="C59" s="40" t="s">
        <v>166</v>
      </c>
      <c r="D59" s="41" t="s">
        <v>350</v>
      </c>
      <c r="E59" s="39" t="s">
        <v>241</v>
      </c>
      <c r="F59" s="40" t="s">
        <v>242</v>
      </c>
      <c r="G59" s="42" t="s">
        <v>351</v>
      </c>
      <c r="H59" s="39" t="s">
        <v>76</v>
      </c>
      <c r="I59" s="43" t="s">
        <v>40</v>
      </c>
      <c r="J59" s="39" t="s">
        <v>41</v>
      </c>
      <c r="K59" s="44"/>
      <c r="L59" s="45" t="s">
        <v>49</v>
      </c>
      <c r="M59" s="46"/>
      <c r="N59" s="46"/>
      <c r="O59" s="64" t="s">
        <v>348</v>
      </c>
      <c r="P59" s="47"/>
      <c r="Q59" s="46">
        <f t="shared" si="1"/>
        <v>0</v>
      </c>
      <c r="R59" s="46"/>
      <c r="S59" s="48"/>
      <c r="T59" s="49"/>
      <c r="U59" s="50"/>
      <c r="V59" s="39" t="s">
        <v>43</v>
      </c>
      <c r="W59" s="40"/>
      <c r="X59" s="51"/>
      <c r="Y59" s="52"/>
      <c r="Z59" s="53"/>
      <c r="AA59" s="53"/>
      <c r="AB59" s="54"/>
      <c r="AC59" s="54"/>
      <c r="AD59" s="54"/>
      <c r="AE59" s="54"/>
      <c r="AF59" s="54"/>
      <c r="AG59" s="54"/>
    </row>
    <row r="60" spans="2:33" s="15" customFormat="1" ht="15" customHeight="1">
      <c r="B60" s="39" t="s">
        <v>352</v>
      </c>
      <c r="C60" s="40" t="s">
        <v>353</v>
      </c>
      <c r="D60" s="41" t="s">
        <v>56</v>
      </c>
      <c r="E60" s="39" t="s">
        <v>241</v>
      </c>
      <c r="F60" s="40" t="s">
        <v>242</v>
      </c>
      <c r="G60" s="58" t="s">
        <v>354</v>
      </c>
      <c r="H60" s="39" t="s">
        <v>274</v>
      </c>
      <c r="I60" s="43" t="s">
        <v>40</v>
      </c>
      <c r="J60" s="39" t="s">
        <v>41</v>
      </c>
      <c r="K60" s="44"/>
      <c r="L60" s="45" t="s">
        <v>49</v>
      </c>
      <c r="M60" s="46"/>
      <c r="N60" s="46"/>
      <c r="O60" s="64" t="s">
        <v>348</v>
      </c>
      <c r="P60" s="47"/>
      <c r="Q60" s="46">
        <f t="shared" si="1"/>
        <v>0</v>
      </c>
      <c r="R60" s="46"/>
      <c r="S60" s="48"/>
      <c r="T60" s="49"/>
      <c r="U60" s="50"/>
      <c r="V60" s="39" t="s">
        <v>43</v>
      </c>
      <c r="W60" s="40"/>
      <c r="X60" s="51"/>
      <c r="Y60" s="52"/>
      <c r="Z60" s="53"/>
      <c r="AA60" s="53"/>
      <c r="AB60" s="54"/>
      <c r="AC60" s="54"/>
      <c r="AD60" s="54"/>
      <c r="AE60" s="54"/>
      <c r="AF60" s="54"/>
      <c r="AG60" s="54"/>
    </row>
    <row r="61" spans="2:33" s="15" customFormat="1" ht="15" customHeight="1">
      <c r="B61" s="39" t="s">
        <v>355</v>
      </c>
      <c r="C61" s="40" t="s">
        <v>104</v>
      </c>
      <c r="D61" s="41" t="s">
        <v>56</v>
      </c>
      <c r="E61" s="39" t="s">
        <v>241</v>
      </c>
      <c r="F61" s="40" t="s">
        <v>242</v>
      </c>
      <c r="G61" s="58" t="s">
        <v>356</v>
      </c>
      <c r="H61" s="39" t="s">
        <v>274</v>
      </c>
      <c r="I61" s="43" t="s">
        <v>40</v>
      </c>
      <c r="J61" s="39" t="s">
        <v>41</v>
      </c>
      <c r="K61" s="44"/>
      <c r="L61" s="45" t="s">
        <v>49</v>
      </c>
      <c r="M61" s="46"/>
      <c r="N61" s="46"/>
      <c r="O61" s="64" t="s">
        <v>348</v>
      </c>
      <c r="P61" s="47"/>
      <c r="Q61" s="46">
        <f t="shared" si="1"/>
        <v>0</v>
      </c>
      <c r="R61" s="46"/>
      <c r="S61" s="48"/>
      <c r="T61" s="49"/>
      <c r="U61" s="50"/>
      <c r="V61" s="39" t="s">
        <v>113</v>
      </c>
      <c r="W61" s="40"/>
      <c r="X61" s="51"/>
      <c r="Y61" s="52"/>
      <c r="Z61" s="53"/>
      <c r="AA61" s="53"/>
      <c r="AB61" s="54"/>
      <c r="AC61" s="54"/>
      <c r="AD61" s="54"/>
      <c r="AE61" s="54"/>
      <c r="AF61" s="54"/>
      <c r="AG61" s="54"/>
    </row>
    <row r="62" spans="2:33" s="15" customFormat="1" ht="15" customHeight="1">
      <c r="B62" s="39" t="s">
        <v>357</v>
      </c>
      <c r="C62" s="40" t="s">
        <v>252</v>
      </c>
      <c r="D62" s="41" t="s">
        <v>229</v>
      </c>
      <c r="E62" s="39" t="s">
        <v>241</v>
      </c>
      <c r="F62" s="40" t="s">
        <v>242</v>
      </c>
      <c r="G62" s="58" t="s">
        <v>358</v>
      </c>
      <c r="H62" s="39" t="s">
        <v>274</v>
      </c>
      <c r="I62" s="43" t="s">
        <v>40</v>
      </c>
      <c r="J62" s="39" t="s">
        <v>41</v>
      </c>
      <c r="K62" s="44"/>
      <c r="L62" s="45" t="s">
        <v>49</v>
      </c>
      <c r="M62" s="46"/>
      <c r="N62" s="46"/>
      <c r="O62" s="47">
        <v>1176989.7</v>
      </c>
      <c r="P62" s="47"/>
      <c r="Q62" s="46">
        <f t="shared" si="1"/>
        <v>1</v>
      </c>
      <c r="R62" s="46"/>
      <c r="S62" s="48"/>
      <c r="T62" s="49"/>
      <c r="U62" s="50"/>
      <c r="V62" s="39" t="s">
        <v>43</v>
      </c>
      <c r="W62" s="40"/>
      <c r="X62" s="51"/>
      <c r="Y62" s="52"/>
      <c r="Z62" s="53"/>
      <c r="AA62" s="53"/>
      <c r="AB62" s="54"/>
      <c r="AC62" s="54"/>
      <c r="AD62" s="54"/>
      <c r="AE62" s="54"/>
      <c r="AF62" s="54"/>
      <c r="AG62" s="54"/>
    </row>
    <row r="63" spans="2:33" s="15" customFormat="1" ht="15" customHeight="1">
      <c r="B63" s="39" t="s">
        <v>359</v>
      </c>
      <c r="C63" s="40" t="s">
        <v>265</v>
      </c>
      <c r="D63" s="41" t="s">
        <v>360</v>
      </c>
      <c r="E63" s="39" t="s">
        <v>241</v>
      </c>
      <c r="F63" s="40" t="s">
        <v>242</v>
      </c>
      <c r="G63" s="58" t="s">
        <v>361</v>
      </c>
      <c r="H63" s="39" t="s">
        <v>76</v>
      </c>
      <c r="I63" s="43" t="s">
        <v>40</v>
      </c>
      <c r="J63" s="39" t="s">
        <v>41</v>
      </c>
      <c r="K63" s="44"/>
      <c r="L63" s="45" t="s">
        <v>49</v>
      </c>
      <c r="M63" s="46"/>
      <c r="N63" s="46"/>
      <c r="O63" s="64" t="s">
        <v>348</v>
      </c>
      <c r="P63" s="47"/>
      <c r="Q63" s="46">
        <f t="shared" si="1"/>
        <v>0</v>
      </c>
      <c r="R63" s="46"/>
      <c r="S63" s="48"/>
      <c r="T63" s="49"/>
      <c r="U63" s="50"/>
      <c r="V63" s="39" t="s">
        <v>43</v>
      </c>
      <c r="W63" s="40"/>
      <c r="X63" s="51"/>
      <c r="Y63" s="52"/>
      <c r="Z63" s="53"/>
      <c r="AA63" s="53"/>
      <c r="AB63" s="54"/>
      <c r="AC63" s="54"/>
      <c r="AD63" s="54"/>
      <c r="AE63" s="54"/>
      <c r="AF63" s="54"/>
      <c r="AG63" s="54"/>
    </row>
    <row r="64" spans="2:33" s="15" customFormat="1" ht="15" customHeight="1">
      <c r="B64" s="39"/>
      <c r="C64" s="40"/>
      <c r="D64" s="41"/>
      <c r="E64" s="39"/>
      <c r="F64" s="40"/>
      <c r="G64" s="58"/>
      <c r="H64" s="39"/>
      <c r="I64" s="43"/>
      <c r="J64" s="39"/>
      <c r="K64" s="44"/>
      <c r="L64" s="45"/>
      <c r="M64" s="46"/>
      <c r="N64" s="46"/>
      <c r="O64" s="47"/>
      <c r="P64" s="47"/>
      <c r="Q64" s="46">
        <f t="shared" si="1"/>
        <v>0</v>
      </c>
      <c r="R64" s="46"/>
      <c r="S64" s="48"/>
      <c r="T64" s="49"/>
      <c r="U64" s="50"/>
      <c r="V64" s="39"/>
      <c r="W64" s="40"/>
      <c r="X64" s="51"/>
      <c r="Y64" s="52"/>
      <c r="Z64" s="53"/>
      <c r="AA64" s="53"/>
      <c r="AB64" s="54"/>
      <c r="AC64" s="54"/>
      <c r="AD64" s="54"/>
      <c r="AE64" s="54"/>
      <c r="AF64" s="54"/>
      <c r="AG64" s="54"/>
    </row>
    <row r="65" spans="2:33" s="15" customFormat="1" ht="15" customHeight="1">
      <c r="B65" s="39"/>
      <c r="C65" s="40"/>
      <c r="D65" s="41"/>
      <c r="E65" s="39"/>
      <c r="F65" s="40"/>
      <c r="G65" s="58"/>
      <c r="H65" s="39"/>
      <c r="I65" s="43"/>
      <c r="J65" s="39"/>
      <c r="K65" s="44"/>
      <c r="L65" s="45"/>
      <c r="M65" s="46"/>
      <c r="N65" s="46"/>
      <c r="O65" s="47"/>
      <c r="P65" s="47"/>
      <c r="Q65" s="46">
        <f t="shared" si="1"/>
        <v>0</v>
      </c>
      <c r="R65" s="46"/>
      <c r="S65" s="46"/>
      <c r="T65" s="49"/>
      <c r="U65" s="50"/>
      <c r="V65" s="39"/>
      <c r="W65" s="40"/>
      <c r="X65" s="51"/>
      <c r="Y65" s="52"/>
      <c r="Z65" s="53"/>
      <c r="AA65" s="53"/>
      <c r="AB65" s="54"/>
      <c r="AC65" s="54"/>
      <c r="AD65" s="54"/>
      <c r="AE65" s="54"/>
      <c r="AF65" s="54"/>
      <c r="AG65" s="54"/>
    </row>
    <row r="66" spans="2:33" s="15" customFormat="1" ht="15" customHeight="1">
      <c r="B66" s="39"/>
      <c r="C66" s="40"/>
      <c r="D66" s="41"/>
      <c r="E66" s="39"/>
      <c r="F66" s="40"/>
      <c r="G66" s="58"/>
      <c r="H66" s="39"/>
      <c r="I66" s="43"/>
      <c r="J66" s="39"/>
      <c r="K66" s="44"/>
      <c r="L66" s="45"/>
      <c r="M66" s="46"/>
      <c r="N66" s="46"/>
      <c r="O66" s="47"/>
      <c r="P66" s="47"/>
      <c r="Q66" s="46">
        <f t="shared" si="1"/>
        <v>0</v>
      </c>
      <c r="R66" s="46"/>
      <c r="S66" s="48"/>
      <c r="T66" s="49"/>
      <c r="U66" s="50"/>
      <c r="V66" s="39"/>
      <c r="W66" s="40"/>
      <c r="X66" s="51"/>
      <c r="Y66" s="52"/>
      <c r="Z66" s="53"/>
      <c r="AA66" s="53"/>
      <c r="AB66" s="54"/>
      <c r="AC66" s="54"/>
      <c r="AD66" s="54"/>
      <c r="AE66" s="54"/>
      <c r="AF66" s="54"/>
      <c r="AG66" s="54"/>
    </row>
    <row r="67" spans="2:33" s="15" customFormat="1" ht="15" customHeight="1">
      <c r="B67" s="39"/>
      <c r="C67" s="40"/>
      <c r="D67" s="41"/>
      <c r="E67" s="39"/>
      <c r="F67" s="40"/>
      <c r="G67" s="58"/>
      <c r="H67" s="39"/>
      <c r="I67" s="43"/>
      <c r="J67" s="39"/>
      <c r="K67" s="44"/>
      <c r="L67" s="45"/>
      <c r="M67" s="46"/>
      <c r="N67" s="46"/>
      <c r="O67" s="47"/>
      <c r="P67" s="47"/>
      <c r="Q67" s="46">
        <f t="shared" si="1"/>
        <v>0</v>
      </c>
      <c r="R67" s="46"/>
      <c r="S67" s="48"/>
      <c r="T67" s="49"/>
      <c r="U67" s="50"/>
      <c r="V67" s="39"/>
      <c r="W67" s="40"/>
      <c r="X67" s="51"/>
      <c r="Y67" s="52"/>
      <c r="Z67" s="53"/>
      <c r="AA67" s="53"/>
      <c r="AB67" s="54"/>
      <c r="AC67" s="54"/>
      <c r="AD67" s="54"/>
      <c r="AE67" s="54"/>
      <c r="AF67" s="54"/>
      <c r="AG67" s="54"/>
    </row>
    <row r="68" spans="2:33" s="15" customFormat="1" ht="15" customHeight="1">
      <c r="B68" s="39"/>
      <c r="C68" s="40"/>
      <c r="D68" s="41"/>
      <c r="E68" s="39"/>
      <c r="F68" s="40"/>
      <c r="G68" s="58"/>
      <c r="H68" s="39"/>
      <c r="I68" s="43"/>
      <c r="J68" s="39"/>
      <c r="K68" s="44"/>
      <c r="L68" s="45"/>
      <c r="M68" s="46"/>
      <c r="N68" s="46"/>
      <c r="O68" s="47"/>
      <c r="P68" s="47"/>
      <c r="Q68" s="46">
        <f t="shared" si="1"/>
        <v>0</v>
      </c>
      <c r="R68" s="46"/>
      <c r="S68" s="48"/>
      <c r="T68" s="49"/>
      <c r="U68" s="50"/>
      <c r="V68" s="39"/>
      <c r="W68" s="40"/>
      <c r="X68" s="51"/>
      <c r="Y68" s="52"/>
      <c r="Z68" s="53"/>
      <c r="AA68" s="53"/>
      <c r="AB68" s="54"/>
      <c r="AC68" s="54"/>
      <c r="AD68" s="54"/>
      <c r="AE68" s="54"/>
      <c r="AF68" s="54"/>
      <c r="AG68" s="54"/>
    </row>
    <row r="69" spans="2:33" s="15" customFormat="1" ht="15" customHeight="1">
      <c r="B69" s="39"/>
      <c r="C69" s="40"/>
      <c r="D69" s="41"/>
      <c r="E69" s="39"/>
      <c r="F69" s="40"/>
      <c r="G69" s="58"/>
      <c r="H69" s="39"/>
      <c r="I69" s="43"/>
      <c r="J69" s="39"/>
      <c r="K69" s="44"/>
      <c r="L69" s="45"/>
      <c r="M69" s="46"/>
      <c r="N69" s="46"/>
      <c r="O69" s="47"/>
      <c r="P69" s="47"/>
      <c r="Q69" s="46">
        <f t="shared" si="1"/>
        <v>0</v>
      </c>
      <c r="R69" s="46"/>
      <c r="S69" s="48"/>
      <c r="T69" s="49"/>
      <c r="U69" s="50"/>
      <c r="V69" s="39"/>
      <c r="W69" s="40"/>
      <c r="X69" s="51"/>
      <c r="Y69" s="52"/>
      <c r="Z69" s="53"/>
      <c r="AA69" s="53"/>
      <c r="AB69" s="54"/>
      <c r="AC69" s="54"/>
      <c r="AD69" s="54"/>
      <c r="AE69" s="54"/>
      <c r="AF69" s="54"/>
      <c r="AG69" s="54"/>
    </row>
    <row r="70" spans="2:33" s="15" customFormat="1" ht="15" customHeight="1">
      <c r="B70" s="39"/>
      <c r="C70" s="40"/>
      <c r="D70" s="41"/>
      <c r="E70" s="39"/>
      <c r="F70" s="40"/>
      <c r="G70" s="58"/>
      <c r="H70" s="39"/>
      <c r="I70" s="43"/>
      <c r="J70" s="39"/>
      <c r="K70" s="44"/>
      <c r="L70" s="45"/>
      <c r="M70" s="46"/>
      <c r="N70" s="46"/>
      <c r="O70" s="47"/>
      <c r="P70" s="47"/>
      <c r="Q70" s="46">
        <f t="shared" si="1"/>
        <v>0</v>
      </c>
      <c r="R70" s="46"/>
      <c r="S70" s="48"/>
      <c r="T70" s="49"/>
      <c r="U70" s="50"/>
      <c r="V70" s="39"/>
      <c r="W70" s="40"/>
      <c r="X70" s="51"/>
      <c r="Y70" s="52"/>
      <c r="Z70" s="53"/>
      <c r="AA70" s="53"/>
      <c r="AB70" s="54"/>
      <c r="AC70" s="54"/>
      <c r="AD70" s="54"/>
      <c r="AE70" s="54"/>
      <c r="AF70" s="54"/>
      <c r="AG70" s="54"/>
    </row>
    <row r="71" spans="2:33" s="15" customFormat="1" ht="15" customHeight="1">
      <c r="B71" s="39"/>
      <c r="C71" s="40"/>
      <c r="D71" s="41"/>
      <c r="E71" s="39"/>
      <c r="F71" s="40"/>
      <c r="G71" s="58"/>
      <c r="H71" s="39"/>
      <c r="I71" s="43"/>
      <c r="J71" s="39"/>
      <c r="K71" s="44"/>
      <c r="L71" s="45"/>
      <c r="M71" s="46"/>
      <c r="N71" s="46"/>
      <c r="O71" s="47"/>
      <c r="P71" s="47"/>
      <c r="Q71" s="46">
        <f t="shared" si="1"/>
        <v>0</v>
      </c>
      <c r="R71" s="46"/>
      <c r="S71" s="48"/>
      <c r="T71" s="49"/>
      <c r="U71" s="50"/>
      <c r="V71" s="39"/>
      <c r="W71" s="40"/>
      <c r="X71" s="51"/>
      <c r="Y71" s="52"/>
      <c r="Z71" s="53"/>
      <c r="AA71" s="53"/>
      <c r="AB71" s="54"/>
      <c r="AC71" s="54"/>
      <c r="AD71" s="54"/>
      <c r="AE71" s="54"/>
      <c r="AF71" s="54"/>
      <c r="AG71" s="54"/>
    </row>
    <row r="72" spans="2:33" s="15" customFormat="1" ht="15" customHeight="1">
      <c r="B72" s="39"/>
      <c r="C72" s="40"/>
      <c r="D72" s="41"/>
      <c r="E72" s="39"/>
      <c r="F72" s="40"/>
      <c r="G72" s="58"/>
      <c r="H72" s="39"/>
      <c r="I72" s="43"/>
      <c r="J72" s="39"/>
      <c r="K72" s="44"/>
      <c r="L72" s="45"/>
      <c r="M72" s="46"/>
      <c r="N72" s="46"/>
      <c r="O72" s="47"/>
      <c r="P72" s="47"/>
      <c r="Q72" s="46">
        <f t="shared" si="1"/>
        <v>0</v>
      </c>
      <c r="R72" s="46"/>
      <c r="S72" s="48"/>
      <c r="T72" s="49"/>
      <c r="U72" s="50"/>
      <c r="V72" s="39"/>
      <c r="W72" s="40"/>
      <c r="X72" s="51"/>
      <c r="Y72" s="52"/>
      <c r="Z72" s="53"/>
      <c r="AA72" s="53"/>
      <c r="AB72" s="54"/>
      <c r="AC72" s="54"/>
      <c r="AD72" s="54"/>
      <c r="AE72" s="54"/>
      <c r="AF72" s="54"/>
      <c r="AG72" s="54"/>
    </row>
    <row r="73" spans="2:33" s="15" customFormat="1" ht="15" customHeight="1">
      <c r="B73" s="39"/>
      <c r="C73" s="40"/>
      <c r="D73" s="41"/>
      <c r="E73" s="39"/>
      <c r="F73" s="40"/>
      <c r="G73" s="58"/>
      <c r="H73" s="39"/>
      <c r="I73" s="43"/>
      <c r="J73" s="39"/>
      <c r="K73" s="44"/>
      <c r="L73" s="45"/>
      <c r="M73" s="46"/>
      <c r="N73" s="46"/>
      <c r="O73" s="47"/>
      <c r="P73" s="47"/>
      <c r="Q73" s="46">
        <f t="shared" si="1"/>
        <v>0</v>
      </c>
      <c r="R73" s="46"/>
      <c r="S73" s="48"/>
      <c r="T73" s="49"/>
      <c r="U73" s="50"/>
      <c r="V73" s="39"/>
      <c r="W73" s="40"/>
      <c r="X73" s="51"/>
      <c r="Y73" s="52"/>
      <c r="Z73" s="53"/>
      <c r="AA73" s="53"/>
      <c r="AB73" s="54"/>
      <c r="AC73" s="54"/>
      <c r="AD73" s="54"/>
      <c r="AE73" s="54"/>
      <c r="AF73" s="54"/>
      <c r="AG73" s="54"/>
    </row>
    <row r="74" spans="2:33" s="15" customFormat="1" ht="15" customHeight="1">
      <c r="B74" s="39"/>
      <c r="C74" s="40"/>
      <c r="D74" s="41"/>
      <c r="E74" s="39"/>
      <c r="F74" s="40"/>
      <c r="G74" s="58"/>
      <c r="H74" s="39"/>
      <c r="I74" s="43"/>
      <c r="J74" s="39"/>
      <c r="K74" s="44"/>
      <c r="L74" s="45"/>
      <c r="M74" s="46"/>
      <c r="N74" s="46"/>
      <c r="O74" s="69"/>
      <c r="P74" s="69"/>
      <c r="Q74" s="46">
        <f t="shared" si="1"/>
        <v>0</v>
      </c>
      <c r="R74" s="46"/>
      <c r="S74" s="48"/>
      <c r="T74" s="49"/>
      <c r="U74" s="50"/>
      <c r="V74" s="39"/>
      <c r="W74" s="40"/>
      <c r="X74" s="51"/>
      <c r="Y74" s="52"/>
      <c r="Z74" s="53"/>
      <c r="AA74" s="53"/>
      <c r="AB74" s="54"/>
      <c r="AC74" s="54"/>
      <c r="AD74" s="54"/>
      <c r="AE74" s="54"/>
      <c r="AF74" s="54"/>
      <c r="AG74" s="54"/>
    </row>
    <row r="75" spans="2:33" s="15" customFormat="1" ht="15" customHeight="1">
      <c r="B75" s="39"/>
      <c r="C75" s="40"/>
      <c r="D75" s="41"/>
      <c r="E75" s="39"/>
      <c r="F75" s="40"/>
      <c r="G75" s="58"/>
      <c r="H75" s="39"/>
      <c r="I75" s="43"/>
      <c r="J75" s="39"/>
      <c r="K75" s="44"/>
      <c r="L75" s="45"/>
      <c r="M75" s="46"/>
      <c r="N75" s="46"/>
      <c r="O75" s="47"/>
      <c r="P75" s="47"/>
      <c r="Q75" s="46">
        <f t="shared" si="1"/>
        <v>0</v>
      </c>
      <c r="R75" s="46"/>
      <c r="S75" s="48"/>
      <c r="T75" s="49"/>
      <c r="U75" s="50"/>
      <c r="V75" s="39"/>
      <c r="W75" s="40"/>
      <c r="X75" s="51"/>
      <c r="Y75" s="52"/>
      <c r="Z75" s="53"/>
      <c r="AA75" s="53"/>
      <c r="AB75" s="54"/>
      <c r="AC75" s="54"/>
      <c r="AD75" s="54"/>
      <c r="AE75" s="54"/>
      <c r="AF75" s="54"/>
      <c r="AG75" s="54"/>
    </row>
    <row r="76" spans="2:33" s="15" customFormat="1" ht="15" customHeight="1">
      <c r="B76" s="39"/>
      <c r="C76" s="40"/>
      <c r="D76" s="41"/>
      <c r="E76" s="39"/>
      <c r="F76" s="40"/>
      <c r="G76" s="58"/>
      <c r="H76" s="39"/>
      <c r="I76" s="43"/>
      <c r="J76" s="39"/>
      <c r="K76" s="44"/>
      <c r="L76" s="45"/>
      <c r="M76" s="46"/>
      <c r="N76" s="46"/>
      <c r="O76" s="47"/>
      <c r="P76" s="47"/>
      <c r="Q76" s="46">
        <f t="shared" si="1"/>
        <v>0</v>
      </c>
      <c r="R76" s="46"/>
      <c r="S76" s="48"/>
      <c r="T76" s="49"/>
      <c r="U76" s="50"/>
      <c r="V76" s="39"/>
      <c r="W76" s="40"/>
      <c r="X76" s="51"/>
      <c r="Y76" s="52"/>
      <c r="Z76" s="53"/>
      <c r="AA76" s="53"/>
      <c r="AB76" s="54"/>
      <c r="AC76" s="54"/>
      <c r="AD76" s="54"/>
      <c r="AE76" s="54"/>
      <c r="AF76" s="54"/>
      <c r="AG76" s="54"/>
    </row>
    <row r="77" spans="2:33" s="15" customFormat="1" ht="15" customHeight="1">
      <c r="B77" s="39"/>
      <c r="C77" s="40"/>
      <c r="D77" s="41"/>
      <c r="E77" s="39"/>
      <c r="F77" s="40"/>
      <c r="G77" s="58"/>
      <c r="H77" s="39"/>
      <c r="I77" s="43"/>
      <c r="J77" s="39"/>
      <c r="K77" s="44"/>
      <c r="L77" s="45"/>
      <c r="M77" s="46"/>
      <c r="N77" s="46"/>
      <c r="O77" s="47"/>
      <c r="P77" s="47"/>
      <c r="Q77" s="46">
        <f t="shared" si="1"/>
        <v>0</v>
      </c>
      <c r="R77" s="46"/>
      <c r="S77" s="48"/>
      <c r="T77" s="49"/>
      <c r="U77" s="50"/>
      <c r="V77" s="39"/>
      <c r="W77" s="40"/>
      <c r="X77" s="51"/>
      <c r="Y77" s="52"/>
      <c r="Z77" s="53"/>
      <c r="AA77" s="53"/>
      <c r="AB77" s="54"/>
      <c r="AC77" s="54"/>
      <c r="AD77" s="54"/>
      <c r="AE77" s="54"/>
      <c r="AF77" s="54"/>
      <c r="AG77" s="54"/>
    </row>
    <row r="78" spans="2:33" s="15" customFormat="1" ht="15" customHeight="1">
      <c r="B78" s="39"/>
      <c r="C78" s="40"/>
      <c r="D78" s="41"/>
      <c r="E78" s="39"/>
      <c r="F78" s="40"/>
      <c r="G78" s="58"/>
      <c r="H78" s="39"/>
      <c r="I78" s="43"/>
      <c r="J78" s="39"/>
      <c r="K78" s="44"/>
      <c r="L78" s="45"/>
      <c r="M78" s="46"/>
      <c r="N78" s="46"/>
      <c r="O78" s="47"/>
      <c r="P78" s="47"/>
      <c r="Q78" s="46">
        <f t="shared" ref="Q78:Q109" si="2">IFERROR((O78-P78)/O78,)</f>
        <v>0</v>
      </c>
      <c r="R78" s="46"/>
      <c r="S78" s="48"/>
      <c r="T78" s="49"/>
      <c r="U78" s="50"/>
      <c r="V78" s="39"/>
      <c r="W78" s="40"/>
      <c r="X78" s="51"/>
      <c r="Y78" s="52"/>
      <c r="Z78" s="53"/>
      <c r="AA78" s="53"/>
      <c r="AB78" s="54"/>
      <c r="AC78" s="54"/>
      <c r="AD78" s="54"/>
      <c r="AE78" s="54"/>
      <c r="AF78" s="54"/>
      <c r="AG78" s="54"/>
    </row>
    <row r="79" spans="2:33" s="15" customFormat="1" ht="15" customHeight="1">
      <c r="B79" s="39"/>
      <c r="C79" s="40"/>
      <c r="D79" s="41"/>
      <c r="E79" s="39"/>
      <c r="F79" s="40"/>
      <c r="G79" s="58"/>
      <c r="H79" s="39"/>
      <c r="I79" s="43"/>
      <c r="J79" s="39"/>
      <c r="K79" s="44"/>
      <c r="L79" s="45"/>
      <c r="M79" s="46"/>
      <c r="N79" s="46"/>
      <c r="O79" s="47"/>
      <c r="P79" s="47"/>
      <c r="Q79" s="46">
        <f t="shared" si="2"/>
        <v>0</v>
      </c>
      <c r="R79" s="46"/>
      <c r="S79" s="48"/>
      <c r="T79" s="49"/>
      <c r="U79" s="50"/>
      <c r="V79" s="39"/>
      <c r="W79" s="40"/>
      <c r="X79" s="51"/>
      <c r="Y79" s="52"/>
      <c r="Z79" s="53"/>
      <c r="AA79" s="53"/>
      <c r="AB79" s="54"/>
      <c r="AC79" s="54"/>
      <c r="AD79" s="54"/>
      <c r="AE79" s="54"/>
      <c r="AF79" s="54"/>
      <c r="AG79" s="54"/>
    </row>
    <row r="80" spans="2:33" s="15" customFormat="1" ht="15" customHeight="1">
      <c r="B80" s="39"/>
      <c r="C80" s="40"/>
      <c r="D80" s="41"/>
      <c r="E80" s="39"/>
      <c r="F80" s="40"/>
      <c r="G80" s="58"/>
      <c r="H80" s="39"/>
      <c r="I80" s="43"/>
      <c r="J80" s="39"/>
      <c r="K80" s="44"/>
      <c r="L80" s="45"/>
      <c r="M80" s="46"/>
      <c r="N80" s="46"/>
      <c r="O80" s="47"/>
      <c r="P80" s="47"/>
      <c r="Q80" s="46">
        <f t="shared" si="2"/>
        <v>0</v>
      </c>
      <c r="R80" s="46"/>
      <c r="S80" s="48"/>
      <c r="T80" s="49"/>
      <c r="U80" s="50"/>
      <c r="V80" s="39"/>
      <c r="W80" s="40"/>
      <c r="X80" s="51"/>
      <c r="Y80" s="52"/>
      <c r="Z80" s="53"/>
      <c r="AA80" s="53"/>
      <c r="AB80" s="54"/>
      <c r="AC80" s="54"/>
      <c r="AD80" s="54"/>
      <c r="AE80" s="54"/>
      <c r="AF80" s="54"/>
      <c r="AG80" s="54"/>
    </row>
    <row r="81" spans="2:33" s="15" customFormat="1" ht="15" customHeight="1">
      <c r="B81" s="39"/>
      <c r="C81" s="40"/>
      <c r="D81" s="41"/>
      <c r="E81" s="39"/>
      <c r="F81" s="40"/>
      <c r="G81" s="58"/>
      <c r="H81" s="39"/>
      <c r="I81" s="43"/>
      <c r="J81" s="39"/>
      <c r="K81" s="44"/>
      <c r="L81" s="45"/>
      <c r="M81" s="46"/>
      <c r="N81" s="46"/>
      <c r="O81" s="47"/>
      <c r="P81" s="47"/>
      <c r="Q81" s="46">
        <f t="shared" si="2"/>
        <v>0</v>
      </c>
      <c r="R81" s="46"/>
      <c r="S81" s="48"/>
      <c r="T81" s="49"/>
      <c r="U81" s="50"/>
      <c r="V81" s="39"/>
      <c r="W81" s="40"/>
      <c r="X81" s="51"/>
      <c r="Y81" s="52"/>
      <c r="Z81" s="53"/>
      <c r="AA81" s="53"/>
      <c r="AB81" s="54"/>
      <c r="AC81" s="54"/>
      <c r="AD81" s="54"/>
      <c r="AE81" s="54"/>
      <c r="AF81" s="54"/>
      <c r="AG81" s="54"/>
    </row>
    <row r="82" spans="2:33" s="15" customFormat="1" ht="15" customHeight="1">
      <c r="B82" s="39"/>
      <c r="C82" s="40"/>
      <c r="D82" s="41"/>
      <c r="E82" s="39"/>
      <c r="F82" s="40"/>
      <c r="G82" s="58"/>
      <c r="H82" s="39"/>
      <c r="I82" s="43"/>
      <c r="J82" s="39"/>
      <c r="K82" s="52"/>
      <c r="L82" s="45"/>
      <c r="M82" s="70"/>
      <c r="N82" s="56"/>
      <c r="O82" s="47"/>
      <c r="P82" s="47"/>
      <c r="Q82" s="46">
        <f t="shared" si="2"/>
        <v>0</v>
      </c>
      <c r="R82" s="46"/>
      <c r="S82" s="46"/>
      <c r="T82" s="58"/>
      <c r="U82" s="50"/>
      <c r="V82" s="39"/>
      <c r="W82" s="40"/>
      <c r="X82" s="51"/>
      <c r="Y82" s="52"/>
      <c r="Z82" s="53"/>
      <c r="AA82" s="53"/>
      <c r="AB82" s="54"/>
      <c r="AC82" s="54"/>
      <c r="AD82" s="54"/>
      <c r="AE82" s="54"/>
      <c r="AF82" s="54"/>
      <c r="AG82" s="54"/>
    </row>
    <row r="83" spans="2:33" s="15" customFormat="1" ht="15" customHeight="1">
      <c r="B83" s="39"/>
      <c r="C83" s="40"/>
      <c r="D83" s="41"/>
      <c r="E83" s="39"/>
      <c r="F83" s="40"/>
      <c r="G83" s="58"/>
      <c r="H83" s="39"/>
      <c r="I83" s="43"/>
      <c r="J83" s="39"/>
      <c r="K83" s="44"/>
      <c r="L83" s="45"/>
      <c r="M83" s="48"/>
      <c r="N83" s="56"/>
      <c r="O83" s="47"/>
      <c r="P83" s="47"/>
      <c r="Q83" s="46">
        <f t="shared" si="2"/>
        <v>0</v>
      </c>
      <c r="R83" s="46"/>
      <c r="S83" s="48"/>
      <c r="T83" s="49"/>
      <c r="U83" s="50"/>
      <c r="V83" s="39"/>
      <c r="W83" s="40"/>
      <c r="X83" s="51"/>
      <c r="Y83" s="52"/>
      <c r="Z83" s="53"/>
      <c r="AA83" s="53"/>
      <c r="AB83" s="54"/>
      <c r="AC83" s="54"/>
      <c r="AD83" s="54"/>
      <c r="AE83" s="54"/>
      <c r="AF83" s="54"/>
      <c r="AG83" s="54"/>
    </row>
    <row r="84" spans="2:33" s="15" customFormat="1" ht="15" customHeight="1">
      <c r="B84" s="39"/>
      <c r="C84" s="40"/>
      <c r="D84" s="41"/>
      <c r="E84" s="39"/>
      <c r="F84" s="40"/>
      <c r="G84" s="58"/>
      <c r="H84" s="39"/>
      <c r="I84" s="43"/>
      <c r="J84" s="39"/>
      <c r="K84" s="44"/>
      <c r="L84" s="45"/>
      <c r="M84" s="48"/>
      <c r="N84" s="46"/>
      <c r="O84" s="47"/>
      <c r="P84" s="47"/>
      <c r="Q84" s="46">
        <f t="shared" si="2"/>
        <v>0</v>
      </c>
      <c r="R84" s="46"/>
      <c r="S84" s="48"/>
      <c r="T84" s="49"/>
      <c r="U84" s="50"/>
      <c r="V84" s="39"/>
      <c r="W84" s="40"/>
      <c r="X84" s="51"/>
      <c r="Y84" s="52"/>
      <c r="Z84" s="53"/>
      <c r="AA84" s="53"/>
      <c r="AB84" s="54"/>
      <c r="AC84" s="54"/>
      <c r="AD84" s="54"/>
      <c r="AE84" s="54"/>
      <c r="AF84" s="54"/>
      <c r="AG84" s="54"/>
    </row>
    <row r="85" spans="2:33" s="15" customFormat="1" ht="15" customHeight="1">
      <c r="B85" s="39"/>
      <c r="C85" s="40"/>
      <c r="D85" s="41"/>
      <c r="E85" s="39"/>
      <c r="F85" s="40"/>
      <c r="G85" s="58"/>
      <c r="H85" s="39"/>
      <c r="I85" s="43"/>
      <c r="J85" s="39"/>
      <c r="K85" s="44"/>
      <c r="L85" s="45"/>
      <c r="M85" s="48"/>
      <c r="N85" s="46"/>
      <c r="O85" s="47"/>
      <c r="P85" s="47"/>
      <c r="Q85" s="46">
        <f t="shared" si="2"/>
        <v>0</v>
      </c>
      <c r="R85" s="46"/>
      <c r="S85" s="48"/>
      <c r="T85" s="49"/>
      <c r="U85" s="50"/>
      <c r="V85" s="39"/>
      <c r="W85" s="40"/>
      <c r="X85" s="51"/>
      <c r="Y85" s="52"/>
      <c r="Z85" s="53"/>
      <c r="AA85" s="53"/>
      <c r="AB85" s="54"/>
      <c r="AC85" s="54"/>
      <c r="AD85" s="54"/>
      <c r="AE85" s="54"/>
      <c r="AF85" s="54"/>
      <c r="AG85" s="54"/>
    </row>
    <row r="86" spans="2:33" s="15" customFormat="1" ht="15" customHeight="1">
      <c r="B86" s="39"/>
      <c r="C86" s="40"/>
      <c r="D86" s="41"/>
      <c r="E86" s="39"/>
      <c r="F86" s="40"/>
      <c r="G86" s="58"/>
      <c r="H86" s="39"/>
      <c r="I86" s="43"/>
      <c r="J86" s="39"/>
      <c r="K86" s="44"/>
      <c r="L86" s="45"/>
      <c r="M86" s="48"/>
      <c r="N86" s="56"/>
      <c r="O86" s="47"/>
      <c r="P86" s="47"/>
      <c r="Q86" s="46">
        <f t="shared" si="2"/>
        <v>0</v>
      </c>
      <c r="R86" s="46"/>
      <c r="S86" s="48"/>
      <c r="T86" s="49"/>
      <c r="U86" s="50"/>
      <c r="V86" s="39"/>
      <c r="W86" s="40"/>
      <c r="X86" s="51"/>
      <c r="Y86" s="52"/>
      <c r="Z86" s="53"/>
      <c r="AA86" s="53"/>
      <c r="AB86" s="54"/>
      <c r="AC86" s="54"/>
      <c r="AD86" s="54"/>
      <c r="AE86" s="54"/>
      <c r="AF86" s="54"/>
      <c r="AG86" s="54"/>
    </row>
    <row r="87" spans="2:33" s="15" customFormat="1" ht="15" customHeight="1">
      <c r="B87" s="39"/>
      <c r="C87" s="40"/>
      <c r="D87" s="41"/>
      <c r="E87" s="39"/>
      <c r="F87" s="40"/>
      <c r="G87" s="58"/>
      <c r="H87" s="39"/>
      <c r="I87" s="43"/>
      <c r="J87" s="39"/>
      <c r="K87" s="44"/>
      <c r="L87" s="45"/>
      <c r="M87" s="48"/>
      <c r="N87" s="56"/>
      <c r="O87" s="47"/>
      <c r="P87" s="47"/>
      <c r="Q87" s="46">
        <f t="shared" si="2"/>
        <v>0</v>
      </c>
      <c r="R87" s="46"/>
      <c r="S87" s="48"/>
      <c r="T87" s="49"/>
      <c r="U87" s="50"/>
      <c r="V87" s="39"/>
      <c r="W87" s="40"/>
      <c r="X87" s="51"/>
      <c r="Y87" s="52"/>
      <c r="Z87" s="53"/>
      <c r="AA87" s="53"/>
      <c r="AB87" s="54"/>
      <c r="AC87" s="54"/>
      <c r="AD87" s="54"/>
      <c r="AE87" s="54"/>
      <c r="AF87" s="54"/>
      <c r="AG87" s="54"/>
    </row>
    <row r="88" spans="2:33" s="15" customFormat="1" ht="15" customHeight="1">
      <c r="B88" s="39"/>
      <c r="C88" s="40"/>
      <c r="D88" s="41"/>
      <c r="E88" s="39"/>
      <c r="F88" s="40"/>
      <c r="G88" s="58"/>
      <c r="H88" s="39"/>
      <c r="I88" s="43"/>
      <c r="J88" s="39"/>
      <c r="K88" s="44"/>
      <c r="L88" s="45"/>
      <c r="M88" s="48"/>
      <c r="N88" s="56"/>
      <c r="O88" s="71"/>
      <c r="P88" s="47"/>
      <c r="Q88" s="46">
        <f t="shared" si="2"/>
        <v>0</v>
      </c>
      <c r="R88" s="46"/>
      <c r="S88" s="48"/>
      <c r="T88" s="49"/>
      <c r="U88" s="50"/>
      <c r="V88" s="39"/>
      <c r="W88" s="40"/>
      <c r="X88" s="51"/>
      <c r="Y88" s="52"/>
      <c r="Z88" s="53"/>
      <c r="AA88" s="53"/>
      <c r="AB88" s="54"/>
      <c r="AC88" s="54"/>
      <c r="AD88" s="54"/>
      <c r="AE88" s="54"/>
      <c r="AF88" s="54"/>
      <c r="AG88" s="54"/>
    </row>
    <row r="89" spans="2:33" s="15" customFormat="1" ht="15" customHeight="1">
      <c r="B89" s="39"/>
      <c r="C89" s="40"/>
      <c r="D89" s="41"/>
      <c r="E89" s="39"/>
      <c r="F89" s="40"/>
      <c r="G89" s="58"/>
      <c r="H89" s="39"/>
      <c r="I89" s="43"/>
      <c r="J89" s="39"/>
      <c r="K89" s="44"/>
      <c r="L89" s="45"/>
      <c r="M89" s="46"/>
      <c r="N89" s="46"/>
      <c r="O89" s="71"/>
      <c r="P89" s="47"/>
      <c r="Q89" s="46">
        <f t="shared" si="2"/>
        <v>0</v>
      </c>
      <c r="R89" s="46"/>
      <c r="S89" s="48"/>
      <c r="T89" s="49"/>
      <c r="U89" s="50"/>
      <c r="V89" s="39"/>
      <c r="W89" s="40"/>
      <c r="X89" s="51"/>
      <c r="Y89" s="52"/>
      <c r="Z89" s="53"/>
      <c r="AA89" s="53"/>
      <c r="AB89" s="54"/>
      <c r="AC89" s="54"/>
      <c r="AD89" s="54"/>
      <c r="AE89" s="54"/>
      <c r="AF89" s="54"/>
      <c r="AG89" s="54"/>
    </row>
    <row r="90" spans="2:33" s="15" customFormat="1" ht="15" customHeight="1">
      <c r="B90" s="39"/>
      <c r="C90" s="40"/>
      <c r="D90" s="41"/>
      <c r="E90" s="39"/>
      <c r="F90" s="40"/>
      <c r="G90" s="58"/>
      <c r="H90" s="39"/>
      <c r="I90" s="43"/>
      <c r="J90" s="39"/>
      <c r="K90" s="44"/>
      <c r="L90" s="45"/>
      <c r="M90" s="48"/>
      <c r="N90" s="46"/>
      <c r="O90" s="47"/>
      <c r="P90" s="47"/>
      <c r="Q90" s="46">
        <f t="shared" si="2"/>
        <v>0</v>
      </c>
      <c r="R90" s="46"/>
      <c r="S90" s="48"/>
      <c r="T90" s="49"/>
      <c r="U90" s="50"/>
      <c r="V90" s="39"/>
      <c r="W90" s="40"/>
      <c r="X90" s="51"/>
      <c r="Y90" s="52"/>
      <c r="Z90" s="53"/>
      <c r="AA90" s="53"/>
      <c r="AB90" s="54"/>
      <c r="AC90" s="54"/>
      <c r="AD90" s="54"/>
      <c r="AE90" s="54"/>
      <c r="AF90" s="54"/>
      <c r="AG90" s="54"/>
    </row>
    <row r="91" spans="2:33" s="15" customFormat="1" ht="15" customHeight="1">
      <c r="B91" s="39"/>
      <c r="C91" s="40"/>
      <c r="D91" s="41"/>
      <c r="E91" s="39"/>
      <c r="F91" s="40"/>
      <c r="G91" s="58"/>
      <c r="H91" s="39"/>
      <c r="I91" s="43"/>
      <c r="J91" s="39"/>
      <c r="K91" s="44"/>
      <c r="L91" s="45"/>
      <c r="M91" s="48"/>
      <c r="N91" s="46"/>
      <c r="O91" s="47"/>
      <c r="P91" s="47"/>
      <c r="Q91" s="46">
        <f t="shared" si="2"/>
        <v>0</v>
      </c>
      <c r="R91" s="46"/>
      <c r="S91" s="48"/>
      <c r="T91" s="49"/>
      <c r="U91" s="50"/>
      <c r="V91" s="39"/>
      <c r="W91" s="40"/>
      <c r="X91" s="51"/>
      <c r="Y91" s="52"/>
      <c r="Z91" s="53"/>
      <c r="AA91" s="53"/>
      <c r="AB91" s="54"/>
      <c r="AC91" s="54"/>
      <c r="AD91" s="54"/>
      <c r="AE91" s="54"/>
      <c r="AF91" s="54"/>
      <c r="AG91" s="54"/>
    </row>
    <row r="92" spans="2:33" s="15" customFormat="1" ht="15" customHeight="1">
      <c r="B92" s="39"/>
      <c r="C92" s="40"/>
      <c r="D92" s="41"/>
      <c r="E92" s="39"/>
      <c r="F92" s="40"/>
      <c r="G92" s="58"/>
      <c r="H92" s="39"/>
      <c r="I92" s="43"/>
      <c r="J92" s="39"/>
      <c r="K92" s="44"/>
      <c r="L92" s="45"/>
      <c r="M92" s="48"/>
      <c r="N92" s="46"/>
      <c r="O92" s="47"/>
      <c r="P92" s="47"/>
      <c r="Q92" s="46">
        <f t="shared" si="2"/>
        <v>0</v>
      </c>
      <c r="R92" s="46"/>
      <c r="S92" s="48"/>
      <c r="T92" s="49"/>
      <c r="U92" s="50"/>
      <c r="V92" s="39"/>
      <c r="W92" s="40"/>
      <c r="X92" s="51"/>
      <c r="Y92" s="52"/>
      <c r="Z92" s="53"/>
      <c r="AA92" s="53"/>
      <c r="AB92" s="54"/>
      <c r="AC92" s="54"/>
      <c r="AD92" s="54"/>
      <c r="AE92" s="54"/>
      <c r="AF92" s="54"/>
      <c r="AG92" s="54"/>
    </row>
    <row r="93" spans="2:33" s="15" customFormat="1" ht="15" customHeight="1">
      <c r="B93" s="39"/>
      <c r="C93" s="40"/>
      <c r="D93" s="41"/>
      <c r="E93" s="39"/>
      <c r="F93" s="40"/>
      <c r="G93" s="58"/>
      <c r="H93" s="39"/>
      <c r="I93" s="43"/>
      <c r="J93" s="39"/>
      <c r="K93" s="44"/>
      <c r="L93" s="45"/>
      <c r="M93" s="48"/>
      <c r="N93" s="46"/>
      <c r="O93" s="47"/>
      <c r="P93" s="47"/>
      <c r="Q93" s="46">
        <f t="shared" si="2"/>
        <v>0</v>
      </c>
      <c r="R93" s="46"/>
      <c r="S93" s="48"/>
      <c r="T93" s="49"/>
      <c r="U93" s="50"/>
      <c r="V93" s="39"/>
      <c r="W93" s="40"/>
      <c r="X93" s="51"/>
      <c r="Y93" s="52"/>
      <c r="Z93" s="53"/>
      <c r="AA93" s="53"/>
      <c r="AB93" s="54"/>
      <c r="AC93" s="54"/>
      <c r="AD93" s="54"/>
      <c r="AE93" s="54"/>
      <c r="AF93" s="54"/>
      <c r="AG93" s="54"/>
    </row>
    <row r="94" spans="2:33" s="15" customFormat="1" ht="15" customHeight="1">
      <c r="B94" s="39"/>
      <c r="C94" s="40"/>
      <c r="D94" s="41"/>
      <c r="E94" s="39"/>
      <c r="F94" s="40"/>
      <c r="G94" s="58"/>
      <c r="H94" s="39"/>
      <c r="I94" s="43"/>
      <c r="J94" s="39"/>
      <c r="K94" s="44"/>
      <c r="L94" s="45"/>
      <c r="M94" s="48"/>
      <c r="N94" s="46"/>
      <c r="O94" s="71"/>
      <c r="P94" s="47"/>
      <c r="Q94" s="46">
        <f t="shared" si="2"/>
        <v>0</v>
      </c>
      <c r="R94" s="46"/>
      <c r="S94" s="48"/>
      <c r="T94" s="49"/>
      <c r="U94" s="50"/>
      <c r="V94" s="39"/>
      <c r="W94" s="40"/>
      <c r="X94" s="51"/>
      <c r="Y94" s="52"/>
      <c r="Z94" s="53"/>
      <c r="AA94" s="53"/>
      <c r="AB94" s="54"/>
      <c r="AC94" s="54"/>
      <c r="AD94" s="54"/>
      <c r="AE94" s="54"/>
      <c r="AF94" s="54"/>
      <c r="AG94" s="54"/>
    </row>
    <row r="95" spans="2:33" s="15" customFormat="1" ht="15" customHeight="1">
      <c r="B95" s="39"/>
      <c r="C95" s="40"/>
      <c r="D95" s="41"/>
      <c r="E95" s="39"/>
      <c r="F95" s="40"/>
      <c r="G95" s="58"/>
      <c r="H95" s="39"/>
      <c r="I95" s="43"/>
      <c r="J95" s="39"/>
      <c r="K95" s="44"/>
      <c r="L95" s="72"/>
      <c r="M95" s="48"/>
      <c r="N95" s="46"/>
      <c r="O95" s="47"/>
      <c r="P95" s="47"/>
      <c r="Q95" s="46">
        <f t="shared" si="2"/>
        <v>0</v>
      </c>
      <c r="R95" s="46"/>
      <c r="S95" s="48"/>
      <c r="T95" s="49"/>
      <c r="U95" s="50"/>
      <c r="V95" s="39"/>
      <c r="W95" s="40"/>
      <c r="X95" s="51"/>
      <c r="Y95" s="52"/>
      <c r="Z95" s="53"/>
      <c r="AA95" s="53"/>
      <c r="AB95" s="54"/>
      <c r="AC95" s="54"/>
      <c r="AD95" s="54"/>
      <c r="AE95" s="54"/>
      <c r="AF95" s="54"/>
      <c r="AG95" s="54"/>
    </row>
    <row r="96" spans="2:33" s="15" customFormat="1" ht="15" customHeight="1">
      <c r="B96" s="39"/>
      <c r="C96" s="40"/>
      <c r="D96" s="41"/>
      <c r="E96" s="39"/>
      <c r="F96" s="40"/>
      <c r="G96" s="58"/>
      <c r="H96" s="39"/>
      <c r="I96" s="43"/>
      <c r="J96" s="39"/>
      <c r="K96" s="44"/>
      <c r="L96" s="45"/>
      <c r="M96" s="48"/>
      <c r="N96" s="46"/>
      <c r="O96" s="47"/>
      <c r="P96" s="47"/>
      <c r="Q96" s="46">
        <f t="shared" si="2"/>
        <v>0</v>
      </c>
      <c r="R96" s="46"/>
      <c r="S96" s="48"/>
      <c r="T96" s="49"/>
      <c r="U96" s="50"/>
      <c r="V96" s="39"/>
      <c r="W96" s="40"/>
      <c r="X96" s="51"/>
      <c r="Y96" s="52"/>
      <c r="Z96" s="53"/>
      <c r="AA96" s="53"/>
      <c r="AB96" s="54"/>
      <c r="AC96" s="54"/>
      <c r="AD96" s="54"/>
      <c r="AE96" s="54"/>
      <c r="AF96" s="54"/>
      <c r="AG96" s="54"/>
    </row>
    <row r="97" spans="2:33" s="15" customFormat="1" ht="23.25" customHeight="1">
      <c r="B97" s="39"/>
      <c r="C97" s="40"/>
      <c r="D97" s="41"/>
      <c r="E97" s="39"/>
      <c r="F97" s="40"/>
      <c r="G97" s="58"/>
      <c r="H97" s="39"/>
      <c r="I97" s="43"/>
      <c r="J97" s="39"/>
      <c r="K97" s="44"/>
      <c r="L97" s="45"/>
      <c r="M97" s="48"/>
      <c r="N97" s="46"/>
      <c r="O97" s="47"/>
      <c r="P97" s="47"/>
      <c r="Q97" s="46">
        <f t="shared" si="2"/>
        <v>0</v>
      </c>
      <c r="R97" s="46"/>
      <c r="S97" s="48"/>
      <c r="T97" s="49"/>
      <c r="U97" s="73"/>
      <c r="V97" s="39"/>
      <c r="W97" s="40"/>
      <c r="X97" s="51"/>
      <c r="Y97" s="52"/>
      <c r="Z97" s="53"/>
      <c r="AA97" s="53"/>
      <c r="AB97" s="54"/>
      <c r="AC97" s="54"/>
      <c r="AD97" s="54"/>
      <c r="AE97" s="54"/>
      <c r="AF97" s="54"/>
      <c r="AG97" s="54"/>
    </row>
    <row r="98" spans="2:33" s="15" customFormat="1" ht="15" customHeight="1">
      <c r="B98" s="39"/>
      <c r="C98" s="40"/>
      <c r="D98" s="41"/>
      <c r="E98" s="39"/>
      <c r="F98" s="40"/>
      <c r="G98" s="58"/>
      <c r="H98" s="39"/>
      <c r="I98" s="43"/>
      <c r="J98" s="39"/>
      <c r="K98" s="44"/>
      <c r="L98" s="45"/>
      <c r="M98" s="48"/>
      <c r="N98" s="46"/>
      <c r="O98" s="47"/>
      <c r="P98" s="47"/>
      <c r="Q98" s="46">
        <f t="shared" si="2"/>
        <v>0</v>
      </c>
      <c r="R98" s="46"/>
      <c r="S98" s="48"/>
      <c r="T98" s="49"/>
      <c r="U98" s="50"/>
      <c r="V98" s="39"/>
      <c r="W98" s="40"/>
      <c r="X98" s="51"/>
      <c r="Y98" s="52"/>
      <c r="Z98" s="53"/>
      <c r="AA98" s="53"/>
      <c r="AB98" s="54"/>
      <c r="AC98" s="54"/>
      <c r="AD98" s="54"/>
      <c r="AE98" s="54"/>
      <c r="AF98" s="54"/>
      <c r="AG98" s="54"/>
    </row>
    <row r="99" spans="2:33" s="15" customFormat="1" ht="15" customHeight="1">
      <c r="B99" s="39"/>
      <c r="C99" s="40"/>
      <c r="D99" s="41"/>
      <c r="E99" s="39"/>
      <c r="F99" s="40"/>
      <c r="G99" s="58"/>
      <c r="H99" s="39"/>
      <c r="I99" s="43"/>
      <c r="J99" s="39"/>
      <c r="K99" s="44"/>
      <c r="L99" s="45"/>
      <c r="M99" s="48"/>
      <c r="N99" s="46"/>
      <c r="O99" s="47"/>
      <c r="P99" s="47"/>
      <c r="Q99" s="46">
        <f t="shared" si="2"/>
        <v>0</v>
      </c>
      <c r="R99" s="46"/>
      <c r="S99" s="48"/>
      <c r="T99" s="49"/>
      <c r="U99" s="50"/>
      <c r="V99" s="39"/>
      <c r="W99" s="40"/>
      <c r="X99" s="51"/>
      <c r="Y99" s="52"/>
      <c r="Z99" s="53"/>
      <c r="AA99" s="53"/>
      <c r="AB99" s="54"/>
      <c r="AC99" s="54"/>
      <c r="AD99" s="54"/>
      <c r="AE99" s="54"/>
      <c r="AF99" s="54"/>
      <c r="AG99" s="54"/>
    </row>
    <row r="100" spans="2:33" s="15" customFormat="1" ht="15" customHeight="1">
      <c r="B100" s="39"/>
      <c r="C100" s="40"/>
      <c r="D100" s="41"/>
      <c r="E100" s="39"/>
      <c r="F100" s="40"/>
      <c r="G100" s="58"/>
      <c r="H100" s="39"/>
      <c r="I100" s="43"/>
      <c r="J100" s="39"/>
      <c r="K100" s="44"/>
      <c r="L100" s="45"/>
      <c r="M100" s="48"/>
      <c r="N100" s="46"/>
      <c r="O100" s="47"/>
      <c r="P100" s="47"/>
      <c r="Q100" s="46">
        <f t="shared" si="2"/>
        <v>0</v>
      </c>
      <c r="R100" s="46"/>
      <c r="S100" s="48"/>
      <c r="T100" s="49"/>
      <c r="U100" s="50"/>
      <c r="V100" s="39"/>
      <c r="W100" s="40"/>
      <c r="X100" s="51"/>
      <c r="Y100" s="52"/>
      <c r="Z100" s="53"/>
      <c r="AA100" s="53"/>
      <c r="AB100" s="54"/>
      <c r="AC100" s="54"/>
      <c r="AD100" s="54"/>
      <c r="AE100" s="54"/>
      <c r="AF100" s="54"/>
      <c r="AG100" s="54"/>
    </row>
    <row r="101" spans="2:33" s="15" customFormat="1" ht="34.5" customHeight="1">
      <c r="B101" s="39"/>
      <c r="C101" s="40"/>
      <c r="D101" s="41"/>
      <c r="E101" s="39"/>
      <c r="F101" s="40"/>
      <c r="G101" s="58"/>
      <c r="H101" s="39"/>
      <c r="I101" s="43"/>
      <c r="J101" s="39"/>
      <c r="K101" s="44"/>
      <c r="L101" s="45"/>
      <c r="M101" s="48"/>
      <c r="N101" s="46"/>
      <c r="O101" s="47"/>
      <c r="P101" s="47"/>
      <c r="Q101" s="46">
        <f t="shared" si="2"/>
        <v>0</v>
      </c>
      <c r="R101" s="46"/>
      <c r="S101" s="48"/>
      <c r="T101" s="65"/>
      <c r="U101" s="73"/>
      <c r="V101" s="39"/>
      <c r="W101" s="74"/>
      <c r="X101" s="51"/>
      <c r="Y101" s="52"/>
      <c r="Z101" s="53"/>
      <c r="AA101" s="53"/>
      <c r="AB101" s="54"/>
      <c r="AC101" s="54"/>
      <c r="AD101" s="54"/>
      <c r="AE101" s="54"/>
      <c r="AF101" s="54"/>
      <c r="AG101" s="54"/>
    </row>
    <row r="102" spans="2:33" s="15" customFormat="1" ht="15" customHeight="1">
      <c r="B102" s="39"/>
      <c r="C102" s="40"/>
      <c r="D102" s="41"/>
      <c r="E102" s="39"/>
      <c r="F102" s="40"/>
      <c r="G102" s="58"/>
      <c r="H102" s="39"/>
      <c r="I102" s="43"/>
      <c r="J102" s="39"/>
      <c r="K102" s="44"/>
      <c r="L102" s="45"/>
      <c r="M102" s="48"/>
      <c r="N102" s="46"/>
      <c r="O102" s="47"/>
      <c r="P102" s="47"/>
      <c r="Q102" s="46">
        <f t="shared" si="2"/>
        <v>0</v>
      </c>
      <c r="R102" s="46"/>
      <c r="S102" s="48"/>
      <c r="T102" s="49"/>
      <c r="U102" s="50"/>
      <c r="V102" s="39"/>
      <c r="W102" s="40"/>
      <c r="X102" s="51"/>
      <c r="Y102" s="52"/>
      <c r="Z102" s="53"/>
      <c r="AA102" s="53"/>
      <c r="AB102" s="54"/>
      <c r="AC102" s="54"/>
      <c r="AD102" s="54"/>
      <c r="AE102" s="54"/>
      <c r="AF102" s="54"/>
      <c r="AG102" s="54"/>
    </row>
    <row r="103" spans="2:33" s="15" customFormat="1" ht="15" customHeight="1">
      <c r="B103" s="39"/>
      <c r="C103" s="40"/>
      <c r="D103" s="41"/>
      <c r="E103" s="39"/>
      <c r="F103" s="40"/>
      <c r="G103" s="42"/>
      <c r="H103" s="39"/>
      <c r="I103" s="43"/>
      <c r="J103" s="39"/>
      <c r="K103" s="52"/>
      <c r="L103" s="45"/>
      <c r="M103" s="48"/>
      <c r="N103" s="46"/>
      <c r="O103" s="47"/>
      <c r="P103" s="47"/>
      <c r="Q103" s="46">
        <f t="shared" si="2"/>
        <v>0</v>
      </c>
      <c r="R103" s="46"/>
      <c r="S103" s="48"/>
      <c r="T103" s="49"/>
      <c r="U103" s="50"/>
      <c r="V103" s="39"/>
      <c r="W103" s="40"/>
      <c r="X103" s="51"/>
      <c r="Y103" s="52"/>
      <c r="Z103" s="53"/>
      <c r="AA103" s="53"/>
      <c r="AB103" s="54"/>
      <c r="AC103" s="54"/>
      <c r="AD103" s="54"/>
      <c r="AE103" s="54"/>
      <c r="AF103" s="54"/>
      <c r="AG103" s="54"/>
    </row>
    <row r="104" spans="2:33" s="15" customFormat="1" ht="15" customHeight="1">
      <c r="B104" s="39"/>
      <c r="C104" s="40"/>
      <c r="D104" s="41"/>
      <c r="E104" s="39"/>
      <c r="F104" s="40"/>
      <c r="G104" s="42"/>
      <c r="H104" s="39"/>
      <c r="I104" s="43"/>
      <c r="J104" s="39"/>
      <c r="K104" s="44"/>
      <c r="L104" s="45"/>
      <c r="M104" s="48"/>
      <c r="N104" s="46"/>
      <c r="O104" s="71"/>
      <c r="P104" s="47"/>
      <c r="Q104" s="46">
        <f t="shared" si="2"/>
        <v>0</v>
      </c>
      <c r="R104" s="46"/>
      <c r="S104" s="48"/>
      <c r="T104" s="49"/>
      <c r="U104" s="50"/>
      <c r="V104" s="39"/>
      <c r="W104" s="40"/>
      <c r="X104" s="51"/>
      <c r="Y104" s="52"/>
      <c r="Z104" s="53"/>
      <c r="AA104" s="53"/>
      <c r="AB104" s="54"/>
      <c r="AC104" s="54"/>
      <c r="AD104" s="54"/>
      <c r="AE104" s="54"/>
      <c r="AF104" s="54"/>
      <c r="AG104" s="54"/>
    </row>
    <row r="105" spans="2:33" s="15" customFormat="1" ht="15" customHeight="1">
      <c r="B105" s="39"/>
      <c r="C105" s="40"/>
      <c r="D105" s="41"/>
      <c r="E105" s="39"/>
      <c r="F105" s="40"/>
      <c r="G105" s="42"/>
      <c r="H105" s="39"/>
      <c r="I105" s="43"/>
      <c r="J105" s="39"/>
      <c r="K105" s="44"/>
      <c r="L105" s="45"/>
      <c r="M105" s="48"/>
      <c r="N105" s="46"/>
      <c r="O105" s="47"/>
      <c r="P105" s="47"/>
      <c r="Q105" s="46">
        <f t="shared" si="2"/>
        <v>0</v>
      </c>
      <c r="R105" s="46"/>
      <c r="S105" s="48"/>
      <c r="T105" s="49"/>
      <c r="U105" s="50"/>
      <c r="V105" s="39"/>
      <c r="W105" s="40"/>
      <c r="X105" s="51"/>
      <c r="Y105" s="52"/>
      <c r="Z105" s="53"/>
      <c r="AA105" s="53"/>
      <c r="AB105" s="54"/>
      <c r="AC105" s="54"/>
      <c r="AD105" s="54"/>
      <c r="AE105" s="54"/>
      <c r="AF105" s="54"/>
      <c r="AG105" s="54"/>
    </row>
    <row r="106" spans="2:33" s="15" customFormat="1" ht="15" customHeight="1">
      <c r="B106" s="39"/>
      <c r="C106" s="40"/>
      <c r="D106" s="41"/>
      <c r="E106" s="39"/>
      <c r="F106" s="40"/>
      <c r="G106" s="42"/>
      <c r="H106" s="39"/>
      <c r="I106" s="43"/>
      <c r="J106" s="39"/>
      <c r="K106" s="44"/>
      <c r="L106" s="45"/>
      <c r="M106" s="48"/>
      <c r="N106" s="46"/>
      <c r="O106" s="47"/>
      <c r="P106" s="47"/>
      <c r="Q106" s="46">
        <f t="shared" si="2"/>
        <v>0</v>
      </c>
      <c r="R106" s="46"/>
      <c r="S106" s="48"/>
      <c r="T106" s="49"/>
      <c r="U106" s="50"/>
      <c r="V106" s="39"/>
      <c r="W106" s="40"/>
      <c r="X106" s="51"/>
      <c r="Y106" s="52"/>
      <c r="Z106" s="53"/>
      <c r="AA106" s="53"/>
      <c r="AB106" s="54"/>
      <c r="AC106" s="54"/>
      <c r="AD106" s="54"/>
      <c r="AE106" s="54"/>
      <c r="AF106" s="54"/>
      <c r="AG106" s="54"/>
    </row>
    <row r="107" spans="2:33" s="15" customFormat="1" ht="15" customHeight="1">
      <c r="B107" s="39"/>
      <c r="C107" s="40"/>
      <c r="D107" s="41"/>
      <c r="E107" s="39"/>
      <c r="F107" s="40"/>
      <c r="G107" s="42"/>
      <c r="H107" s="39"/>
      <c r="I107" s="43"/>
      <c r="J107" s="39"/>
      <c r="K107" s="44"/>
      <c r="L107" s="45"/>
      <c r="M107" s="48"/>
      <c r="N107" s="46"/>
      <c r="O107" s="47"/>
      <c r="P107" s="47"/>
      <c r="Q107" s="46">
        <f t="shared" si="2"/>
        <v>0</v>
      </c>
      <c r="R107" s="46"/>
      <c r="S107" s="48"/>
      <c r="T107" s="49"/>
      <c r="U107" s="50"/>
      <c r="V107" s="39"/>
      <c r="W107" s="40"/>
      <c r="X107" s="51"/>
      <c r="Y107" s="52"/>
      <c r="Z107" s="53"/>
      <c r="AA107" s="53"/>
      <c r="AB107" s="54"/>
      <c r="AC107" s="54"/>
      <c r="AD107" s="54"/>
      <c r="AE107" s="54"/>
      <c r="AF107" s="54"/>
      <c r="AG107" s="54"/>
    </row>
    <row r="108" spans="2:33" s="15" customFormat="1" ht="15" customHeight="1">
      <c r="B108" s="39"/>
      <c r="C108" s="40"/>
      <c r="D108" s="41"/>
      <c r="E108" s="39"/>
      <c r="F108" s="40"/>
      <c r="G108" s="58"/>
      <c r="H108" s="39"/>
      <c r="I108" s="43"/>
      <c r="J108" s="39"/>
      <c r="K108" s="44"/>
      <c r="L108" s="45"/>
      <c r="M108" s="48"/>
      <c r="N108" s="46"/>
      <c r="O108" s="71"/>
      <c r="P108" s="47"/>
      <c r="Q108" s="46">
        <f t="shared" si="2"/>
        <v>0</v>
      </c>
      <c r="R108" s="46"/>
      <c r="S108" s="48"/>
      <c r="T108" s="49"/>
      <c r="U108" s="50"/>
      <c r="V108" s="39"/>
      <c r="W108" s="40"/>
      <c r="X108" s="51"/>
      <c r="Y108" s="52"/>
      <c r="Z108" s="53"/>
      <c r="AA108" s="53"/>
      <c r="AB108" s="54"/>
      <c r="AC108" s="54"/>
      <c r="AD108" s="54"/>
      <c r="AE108" s="54"/>
      <c r="AF108" s="54"/>
      <c r="AG108" s="54"/>
    </row>
    <row r="111" spans="2:33">
      <c r="E111" s="76"/>
    </row>
    <row r="112" spans="2:33">
      <c r="E112" s="76"/>
    </row>
    <row r="114" spans="5:5">
      <c r="E114" s="76"/>
    </row>
  </sheetData>
  <mergeCells count="1">
    <mergeCell ref="A1:Y1"/>
  </mergeCells>
  <conditionalFormatting sqref="L5:L8">
    <cfRule type="expression" dxfId="120" priority="19" stopIfTrue="1">
      <formula>NOT(ISERROR(SEARCH("Acautelado",L5)))</formula>
    </cfRule>
  </conditionalFormatting>
  <conditionalFormatting sqref="L9:L14 L16 L31:L37">
    <cfRule type="expression" dxfId="119" priority="37" stopIfTrue="1">
      <formula>NOT(ISERROR(SEARCH("Acautelado",L9)))</formula>
    </cfRule>
  </conditionalFormatting>
  <conditionalFormatting sqref="L15 L95">
    <cfRule type="expression" dxfId="118" priority="87" stopIfTrue="1">
      <formula>NOT(ISERROR(SEARCH("Acautelado",L15)))</formula>
    </cfRule>
  </conditionalFormatting>
  <conditionalFormatting sqref="L63">
    <cfRule type="expression" dxfId="117" priority="113" stopIfTrue="1">
      <formula>NOT(ISERROR(SEARCH("Acautelado",L63)))</formula>
    </cfRule>
  </conditionalFormatting>
  <conditionalFormatting sqref="L2:L4 L17:L30 L38:L59 L64:L94 L96:L1048576">
    <cfRule type="expression" dxfId="116" priority="1" stopIfTrue="1">
      <formula>NOT(ISERROR(SEARCH("Acautelado",L2)))</formula>
    </cfRule>
  </conditionalFormatting>
  <conditionalFormatting sqref="L15">
    <cfRule type="expression" dxfId="115" priority="69" stopIfTrue="1">
      <formula>NOT(ISERROR(SEARCH("Acautelado",L15)))</formula>
    </cfRule>
  </conditionalFormatting>
  <conditionalFormatting sqref="L5:L8">
    <cfRule type="expression" dxfId="114" priority="10" stopIfTrue="1">
      <formula>NOT(ISERROR(SEARCH("Acautelado",L5)))</formula>
    </cfRule>
  </conditionalFormatting>
  <conditionalFormatting sqref="L60:L62">
    <cfRule type="expression" dxfId="113" priority="60" stopIfTrue="1">
      <formula>NOT(ISERROR(SEARCH("Acautelado",L60)))</formula>
    </cfRule>
  </conditionalFormatting>
  <conditionalFormatting sqref="L63">
    <cfRule type="expression" dxfId="112" priority="104" stopIfTrue="1">
      <formula>NOT(ISERROR(SEARCH("Acautelado",L63)))</formula>
    </cfRule>
  </conditionalFormatting>
  <conditionalFormatting sqref="L15">
    <cfRule type="expression" dxfId="111" priority="78" stopIfTrue="1">
      <formula>NOT(ISERROR(SEARCH("Acautelado",L15)))</formula>
    </cfRule>
  </conditionalFormatting>
  <conditionalFormatting sqref="L9:L14 L16">
    <cfRule type="expression" dxfId="110" priority="28" stopIfTrue="1">
      <formula>NOT(ISERROR(SEARCH("Acautelado",L9)))</formula>
    </cfRule>
  </conditionalFormatting>
  <conditionalFormatting sqref="L9:L14 L16">
    <cfRule type="expression" dxfId="109" priority="44" stopIfTrue="1">
      <formula>NOT(ISERROR(SEARCH("Cancelada",L9)))</formula>
    </cfRule>
  </conditionalFormatting>
  <conditionalFormatting sqref="L17:L30 L38:L59 L64:L94 L96:L108">
    <cfRule type="expression" dxfId="108" priority="50" stopIfTrue="1">
      <formula>NOT(ISERROR(SEARCH("Cancelada",L17)))</formula>
    </cfRule>
  </conditionalFormatting>
  <conditionalFormatting sqref="L15">
    <cfRule type="expression" dxfId="107" priority="94" stopIfTrue="1">
      <formula>NOT(ISERROR(SEARCH("Cancelada",L15)))</formula>
    </cfRule>
  </conditionalFormatting>
  <conditionalFormatting sqref="L63">
    <cfRule type="expression" dxfId="106" priority="120" stopIfTrue="1">
      <formula>NOT(ISERROR(SEARCH("Cancelada",L63)))</formula>
    </cfRule>
  </conditionalFormatting>
  <conditionalFormatting sqref="L95">
    <cfRule type="expression" dxfId="105" priority="102" stopIfTrue="1">
      <formula>NOT(ISERROR(SEARCH("Cancelada",L95)))</formula>
    </cfRule>
  </conditionalFormatting>
  <conditionalFormatting sqref="L31:L37">
    <cfRule type="expression" dxfId="104" priority="58" stopIfTrue="1">
      <formula>NOT(ISERROR(SEARCH("Cancelada",L31)))</formula>
    </cfRule>
  </conditionalFormatting>
  <conditionalFormatting sqref="L5:L8">
    <cfRule type="expression" dxfId="103" priority="26" stopIfTrue="1">
      <formula>NOT(ISERROR(SEARCH("Cancelada",L5)))</formula>
    </cfRule>
  </conditionalFormatting>
  <conditionalFormatting sqref="L2:L4 L109:L1048576">
    <cfRule type="expression" dxfId="102" priority="8" stopIfTrue="1">
      <formula>NOT(ISERROR(SEARCH("Cancelada",L2)))</formula>
    </cfRule>
  </conditionalFormatting>
  <conditionalFormatting sqref="L15">
    <cfRule type="expression" dxfId="101" priority="76" stopIfTrue="1">
      <formula>NOT(ISERROR(SEARCH("Cancelada",L15)))</formula>
    </cfRule>
  </conditionalFormatting>
  <conditionalFormatting sqref="L5:L8">
    <cfRule type="expression" dxfId="100" priority="17" stopIfTrue="1">
      <formula>NOT(ISERROR(SEARCH("Cancelada",L5)))</formula>
    </cfRule>
  </conditionalFormatting>
  <conditionalFormatting sqref="L60:L62">
    <cfRule type="expression" dxfId="99" priority="67" stopIfTrue="1">
      <formula>NOT(ISERROR(SEARCH("Cancelada",L60)))</formula>
    </cfRule>
  </conditionalFormatting>
  <conditionalFormatting sqref="L63">
    <cfRule type="expression" dxfId="98" priority="111" stopIfTrue="1">
      <formula>NOT(ISERROR(SEARCH("Cancelada",L63)))</formula>
    </cfRule>
  </conditionalFormatting>
  <conditionalFormatting sqref="L15">
    <cfRule type="expression" dxfId="97" priority="85" stopIfTrue="1">
      <formula>NOT(ISERROR(SEARCH("Cancelada",L15)))</formula>
    </cfRule>
  </conditionalFormatting>
  <conditionalFormatting sqref="L9:L14 L16">
    <cfRule type="expression" dxfId="96" priority="35" stopIfTrue="1">
      <formula>NOT(ISERROR(SEARCH("Cancelada",L9)))</formula>
    </cfRule>
  </conditionalFormatting>
  <conditionalFormatting sqref="L5:L8">
    <cfRule type="expression" dxfId="95" priority="27" stopIfTrue="1">
      <formula>NOT(ISERROR(SEARCH("Concluído",L5)))</formula>
    </cfRule>
  </conditionalFormatting>
  <conditionalFormatting sqref="L17:L30 L38:L59 L64:L94 L96:L108">
    <cfRule type="expression" dxfId="94" priority="51" stopIfTrue="1">
      <formula>NOT(ISERROR(SEARCH("Concluído",L17)))</formula>
    </cfRule>
  </conditionalFormatting>
  <conditionalFormatting sqref="L31:L37">
    <cfRule type="expression" dxfId="93" priority="59" stopIfTrue="1">
      <formula>NOT(ISERROR(SEARCH("Concluído",L31)))</formula>
    </cfRule>
  </conditionalFormatting>
  <conditionalFormatting sqref="L15">
    <cfRule type="expression" dxfId="92" priority="95" stopIfTrue="1">
      <formula>NOT(ISERROR(SEARCH("Concluído",L15)))</formula>
    </cfRule>
  </conditionalFormatting>
  <conditionalFormatting sqref="L95">
    <cfRule type="expression" dxfId="91" priority="103" stopIfTrue="1">
      <formula>NOT(ISERROR(SEARCH("Concluído",L95)))</formula>
    </cfRule>
  </conditionalFormatting>
  <conditionalFormatting sqref="L63">
    <cfRule type="expression" dxfId="90" priority="121" stopIfTrue="1">
      <formula>NOT(ISERROR(SEARCH("Concluído",L63)))</formula>
    </cfRule>
  </conditionalFormatting>
  <conditionalFormatting sqref="L9:L14 L16">
    <cfRule type="expression" dxfId="89" priority="45" stopIfTrue="1">
      <formula>NOT(ISERROR(SEARCH("Concluído",L9)))</formula>
    </cfRule>
  </conditionalFormatting>
  <conditionalFormatting sqref="L2:L4 L109:L1048576">
    <cfRule type="expression" dxfId="88" priority="9" stopIfTrue="1">
      <formula>NOT(ISERROR(SEARCH("Concluído",L2)))</formula>
    </cfRule>
  </conditionalFormatting>
  <conditionalFormatting sqref="L15">
    <cfRule type="expression" dxfId="87" priority="77" stopIfTrue="1">
      <formula>NOT(ISERROR(SEARCH("Concluído",L15)))</formula>
    </cfRule>
  </conditionalFormatting>
  <conditionalFormatting sqref="L5:L8">
    <cfRule type="expression" dxfId="86" priority="18" stopIfTrue="1">
      <formula>NOT(ISERROR(SEARCH("Concluído",L5)))</formula>
    </cfRule>
  </conditionalFormatting>
  <conditionalFormatting sqref="L60:L62">
    <cfRule type="expression" dxfId="85" priority="68" stopIfTrue="1">
      <formula>NOT(ISERROR(SEARCH("Concluído",L60)))</formula>
    </cfRule>
  </conditionalFormatting>
  <conditionalFormatting sqref="L63">
    <cfRule type="expression" dxfId="84" priority="112" stopIfTrue="1">
      <formula>NOT(ISERROR(SEARCH("Concluído",L63)))</formula>
    </cfRule>
  </conditionalFormatting>
  <conditionalFormatting sqref="L15">
    <cfRule type="expression" dxfId="83" priority="86" stopIfTrue="1">
      <formula>NOT(ISERROR(SEARCH("Concluído",L15)))</formula>
    </cfRule>
  </conditionalFormatting>
  <conditionalFormatting sqref="L9:L14 L16">
    <cfRule type="expression" dxfId="82" priority="36" stopIfTrue="1">
      <formula>NOT(ISERROR(SEARCH("Concluído",L9)))</formula>
    </cfRule>
  </conditionalFormatting>
  <conditionalFormatting sqref="L63">
    <cfRule type="expression" dxfId="81" priority="119" stopIfTrue="1">
      <formula>NOT(ISERROR(SEARCH("Deserta",L63)))</formula>
    </cfRule>
  </conditionalFormatting>
  <conditionalFormatting sqref="L15">
    <cfRule type="expression" dxfId="80" priority="93" stopIfTrue="1">
      <formula>NOT(ISERROR(SEARCH("Deserta",L15)))</formula>
    </cfRule>
  </conditionalFormatting>
  <conditionalFormatting sqref="L95">
    <cfRule type="expression" dxfId="79" priority="101" stopIfTrue="1">
      <formula>NOT(ISERROR(SEARCH("Deserta",L95)))</formula>
    </cfRule>
  </conditionalFormatting>
  <conditionalFormatting sqref="L17:L30 L38:L59 L64:L94 L96:L108">
    <cfRule type="expression" dxfId="78" priority="49" stopIfTrue="1">
      <formula>NOT(ISERROR(SEARCH("Deserta",L17)))</formula>
    </cfRule>
  </conditionalFormatting>
  <conditionalFormatting sqref="L31:L37">
    <cfRule type="expression" dxfId="77" priority="57" stopIfTrue="1">
      <formula>NOT(ISERROR(SEARCH("Deserta",L31)))</formula>
    </cfRule>
  </conditionalFormatting>
  <conditionalFormatting sqref="L9:L14 L16">
    <cfRule type="expression" dxfId="76" priority="43" stopIfTrue="1">
      <formula>NOT(ISERROR(SEARCH("Deserta",L9)))</formula>
    </cfRule>
  </conditionalFormatting>
  <conditionalFormatting sqref="L5:L8">
    <cfRule type="expression" dxfId="75" priority="25" stopIfTrue="1">
      <formula>NOT(ISERROR(SEARCH("Deserta",L5)))</formula>
    </cfRule>
  </conditionalFormatting>
  <conditionalFormatting sqref="L2:L4 L109:L1048576">
    <cfRule type="expression" dxfId="74" priority="7" stopIfTrue="1">
      <formula>NOT(ISERROR(SEARCH("Deserta",L2)))</formula>
    </cfRule>
  </conditionalFormatting>
  <conditionalFormatting sqref="L15">
    <cfRule type="expression" dxfId="73" priority="75" stopIfTrue="1">
      <formula>NOT(ISERROR(SEARCH("Deserta",L15)))</formula>
    </cfRule>
  </conditionalFormatting>
  <conditionalFormatting sqref="L5:L8">
    <cfRule type="expression" dxfId="72" priority="16" stopIfTrue="1">
      <formula>NOT(ISERROR(SEARCH("Deserta",L5)))</formula>
    </cfRule>
  </conditionalFormatting>
  <conditionalFormatting sqref="L60:L62">
    <cfRule type="expression" dxfId="71" priority="66" stopIfTrue="1">
      <formula>NOT(ISERROR(SEARCH("Deserta",L60)))</formula>
    </cfRule>
  </conditionalFormatting>
  <conditionalFormatting sqref="L63">
    <cfRule type="expression" dxfId="70" priority="110" stopIfTrue="1">
      <formula>NOT(ISERROR(SEARCH("Deserta",L63)))</formula>
    </cfRule>
  </conditionalFormatting>
  <conditionalFormatting sqref="L15">
    <cfRule type="expression" dxfId="69" priority="84" stopIfTrue="1">
      <formula>NOT(ISERROR(SEARCH("Deserta",L15)))</formula>
    </cfRule>
  </conditionalFormatting>
  <conditionalFormatting sqref="L9:L14 L16">
    <cfRule type="expression" dxfId="68" priority="34" stopIfTrue="1">
      <formula>NOT(ISERROR(SEARCH("Deserta",L9)))</formula>
    </cfRule>
  </conditionalFormatting>
  <conditionalFormatting sqref="L17:L30 L38:L59 L64:L94 L96:L108">
    <cfRule type="expression" dxfId="67" priority="47" stopIfTrue="1">
      <formula>NOT(ISERROR(SEARCH("Em Andamento",L17)))</formula>
    </cfRule>
  </conditionalFormatting>
  <conditionalFormatting sqref="L63">
    <cfRule type="expression" dxfId="66" priority="117" stopIfTrue="1">
      <formula>NOT(ISERROR(SEARCH("Em Andamento",L63)))</formula>
    </cfRule>
  </conditionalFormatting>
  <conditionalFormatting sqref="L95">
    <cfRule type="expression" dxfId="65" priority="99" stopIfTrue="1">
      <formula>NOT(ISERROR(SEARCH("Em Andamento",L95)))</formula>
    </cfRule>
  </conditionalFormatting>
  <conditionalFormatting sqref="L15">
    <cfRule type="expression" dxfId="64" priority="91" stopIfTrue="1">
      <formula>NOT(ISERROR(SEARCH("Em Andamento",L15)))</formula>
    </cfRule>
  </conditionalFormatting>
  <conditionalFormatting sqref="L31:L37">
    <cfRule type="expression" dxfId="63" priority="55" stopIfTrue="1">
      <formula>NOT(ISERROR(SEARCH("Em Andamento",L31)))</formula>
    </cfRule>
  </conditionalFormatting>
  <conditionalFormatting sqref="L5:L8">
    <cfRule type="expression" dxfId="62" priority="23" stopIfTrue="1">
      <formula>NOT(ISERROR(SEARCH("Em Andamento",L5)))</formula>
    </cfRule>
  </conditionalFormatting>
  <conditionalFormatting sqref="L9:L14 L16">
    <cfRule type="expression" dxfId="61" priority="41" stopIfTrue="1">
      <formula>NOT(ISERROR(SEARCH("Em Andamento",L9)))</formula>
    </cfRule>
  </conditionalFormatting>
  <conditionalFormatting sqref="L2:L4 L109:L1048576">
    <cfRule type="expression" dxfId="60" priority="5" stopIfTrue="1">
      <formula>NOT(ISERROR(SEARCH("Em Andamento",L2)))</formula>
    </cfRule>
  </conditionalFormatting>
  <conditionalFormatting sqref="L15">
    <cfRule type="expression" dxfId="59" priority="73" stopIfTrue="1">
      <formula>NOT(ISERROR(SEARCH("Em Andamento",L15)))</formula>
    </cfRule>
  </conditionalFormatting>
  <conditionalFormatting sqref="L5:L8">
    <cfRule type="expression" dxfId="58" priority="14" stopIfTrue="1">
      <formula>NOT(ISERROR(SEARCH("Em Andamento",L5)))</formula>
    </cfRule>
  </conditionalFormatting>
  <conditionalFormatting sqref="L60:L62">
    <cfRule type="expression" dxfId="57" priority="64" stopIfTrue="1">
      <formula>NOT(ISERROR(SEARCH("Em Andamento",L60)))</formula>
    </cfRule>
  </conditionalFormatting>
  <conditionalFormatting sqref="L63">
    <cfRule type="expression" dxfId="56" priority="108" stopIfTrue="1">
      <formula>NOT(ISERROR(SEARCH("Em Andamento",L63)))</formula>
    </cfRule>
  </conditionalFormatting>
  <conditionalFormatting sqref="L15">
    <cfRule type="expression" dxfId="55" priority="82" stopIfTrue="1">
      <formula>NOT(ISERROR(SEARCH("Em Andamento",L15)))</formula>
    </cfRule>
  </conditionalFormatting>
  <conditionalFormatting sqref="L9:L14 L16">
    <cfRule type="expression" dxfId="54" priority="32" stopIfTrue="1">
      <formula>NOT(ISERROR(SEARCH("Em Andamento",L9)))</formula>
    </cfRule>
  </conditionalFormatting>
  <conditionalFormatting sqref="L17:L30 L38:L59 L64:L94 L96:L108">
    <cfRule type="expression" dxfId="53" priority="46" stopIfTrue="1">
      <formula>NOT(ISERROR(SEARCH("Fase Externa",L17)))</formula>
    </cfRule>
  </conditionalFormatting>
  <conditionalFormatting sqref="L15">
    <cfRule type="expression" dxfId="52" priority="90" stopIfTrue="1">
      <formula>NOT(ISERROR(SEARCH("Fase Externa",L15)))</formula>
    </cfRule>
  </conditionalFormatting>
  <conditionalFormatting sqref="L63">
    <cfRule type="expression" dxfId="51" priority="116" stopIfTrue="1">
      <formula>NOT(ISERROR(SEARCH("Fase Externa",L63)))</formula>
    </cfRule>
  </conditionalFormatting>
  <conditionalFormatting sqref="L95">
    <cfRule type="expression" dxfId="50" priority="98" stopIfTrue="1">
      <formula>NOT(ISERROR(SEARCH("Fase Externa",L95)))</formula>
    </cfRule>
  </conditionalFormatting>
  <conditionalFormatting sqref="L31:L37">
    <cfRule type="expression" dxfId="49" priority="54" stopIfTrue="1">
      <formula>NOT(ISERROR(SEARCH("Fase Externa",L31)))</formula>
    </cfRule>
  </conditionalFormatting>
  <conditionalFormatting sqref="L5:L8">
    <cfRule type="expression" dxfId="48" priority="22" stopIfTrue="1">
      <formula>NOT(ISERROR(SEARCH("Fase Externa",L5)))</formula>
    </cfRule>
  </conditionalFormatting>
  <conditionalFormatting sqref="L9:L14 L16">
    <cfRule type="expression" dxfId="47" priority="40" stopIfTrue="1">
      <formula>NOT(ISERROR(SEARCH("Fase Externa",L9)))</formula>
    </cfRule>
  </conditionalFormatting>
  <conditionalFormatting sqref="L2:L4 L109:L1048576">
    <cfRule type="expression" dxfId="46" priority="4" stopIfTrue="1">
      <formula>NOT(ISERROR(SEARCH("Fase Externa",L2)))</formula>
    </cfRule>
  </conditionalFormatting>
  <conditionalFormatting sqref="L15">
    <cfRule type="expression" dxfId="45" priority="72" stopIfTrue="1">
      <formula>NOT(ISERROR(SEARCH("Fase Externa",L15)))</formula>
    </cfRule>
  </conditionalFormatting>
  <conditionalFormatting sqref="L5:L8">
    <cfRule type="expression" dxfId="44" priority="13" stopIfTrue="1">
      <formula>NOT(ISERROR(SEARCH("Fase Externa",L5)))</formula>
    </cfRule>
  </conditionalFormatting>
  <conditionalFormatting sqref="L60:L62">
    <cfRule type="expression" dxfId="43" priority="63" stopIfTrue="1">
      <formula>NOT(ISERROR(SEARCH("Fase Externa",L60)))</formula>
    </cfRule>
  </conditionalFormatting>
  <conditionalFormatting sqref="L63">
    <cfRule type="expression" dxfId="42" priority="107" stopIfTrue="1">
      <formula>NOT(ISERROR(SEARCH("Fase Externa",L63)))</formula>
    </cfRule>
  </conditionalFormatting>
  <conditionalFormatting sqref="L15">
    <cfRule type="expression" dxfId="41" priority="81" stopIfTrue="1">
      <formula>NOT(ISERROR(SEARCH("Fase Externa",L15)))</formula>
    </cfRule>
  </conditionalFormatting>
  <conditionalFormatting sqref="L9:L14 L16">
    <cfRule type="expression" dxfId="40" priority="31" stopIfTrue="1">
      <formula>NOT(ISERROR(SEARCH("Fase Externa",L9)))</formula>
    </cfRule>
  </conditionalFormatting>
  <conditionalFormatting sqref="L5:L8">
    <cfRule type="expression" dxfId="39" priority="21" stopIfTrue="1">
      <formula>NOT(ISERROR(SEARCH("Fase Interna",L5)))</formula>
    </cfRule>
  </conditionalFormatting>
  <conditionalFormatting sqref="L31:L37">
    <cfRule type="expression" dxfId="38" priority="53" stopIfTrue="1">
      <formula>NOT(ISERROR(SEARCH("Fase Interna",L31)))</formula>
    </cfRule>
  </conditionalFormatting>
  <conditionalFormatting sqref="L95">
    <cfRule type="expression" dxfId="37" priority="97" stopIfTrue="1">
      <formula>NOT(ISERROR(SEARCH("Fase Interna",L95)))</formula>
    </cfRule>
  </conditionalFormatting>
  <conditionalFormatting sqref="L63">
    <cfRule type="expression" dxfId="36" priority="115" stopIfTrue="1">
      <formula>NOT(ISERROR(SEARCH("Fase Interna",L63)))</formula>
    </cfRule>
  </conditionalFormatting>
  <conditionalFormatting sqref="L15">
    <cfRule type="expression" dxfId="35" priority="89" stopIfTrue="1">
      <formula>NOT(ISERROR(SEARCH("Fase Interna",L15)))</formula>
    </cfRule>
  </conditionalFormatting>
  <conditionalFormatting sqref="L9:L14 L16:L30 L38:L59 L64:L94 L96:L108">
    <cfRule type="expression" dxfId="34" priority="39" stopIfTrue="1">
      <formula>NOT(ISERROR(SEARCH("Fase Interna",L9)))</formula>
    </cfRule>
  </conditionalFormatting>
  <conditionalFormatting sqref="L2:L4 L109:L1048576">
    <cfRule type="expression" dxfId="33" priority="3" stopIfTrue="1">
      <formula>NOT(ISERROR(SEARCH("Fase Interna",L2)))</formula>
    </cfRule>
  </conditionalFormatting>
  <conditionalFormatting sqref="L15">
    <cfRule type="expression" dxfId="32" priority="71" stopIfTrue="1">
      <formula>NOT(ISERROR(SEARCH("Fase Interna",L15)))</formula>
    </cfRule>
  </conditionalFormatting>
  <conditionalFormatting sqref="L5:L8">
    <cfRule type="expression" dxfId="31" priority="12" stopIfTrue="1">
      <formula>NOT(ISERROR(SEARCH("Fase Interna",L5)))</formula>
    </cfRule>
  </conditionalFormatting>
  <conditionalFormatting sqref="L60:L62">
    <cfRule type="expression" dxfId="30" priority="62" stopIfTrue="1">
      <formula>NOT(ISERROR(SEARCH("Fase Interna",L60)))</formula>
    </cfRule>
  </conditionalFormatting>
  <conditionalFormatting sqref="L63">
    <cfRule type="expression" dxfId="29" priority="106" stopIfTrue="1">
      <formula>NOT(ISERROR(SEARCH("Fase Interna",L63)))</formula>
    </cfRule>
  </conditionalFormatting>
  <conditionalFormatting sqref="L15">
    <cfRule type="expression" dxfId="28" priority="80" stopIfTrue="1">
      <formula>NOT(ISERROR(SEARCH("Fase Interna",L15)))</formula>
    </cfRule>
  </conditionalFormatting>
  <conditionalFormatting sqref="L9:L14 L16">
    <cfRule type="expression" dxfId="27" priority="30" stopIfTrue="1">
      <formula>NOT(ISERROR(SEARCH("Fase Interna",L9)))</formula>
    </cfRule>
  </conditionalFormatting>
  <conditionalFormatting sqref="L5:L8">
    <cfRule type="expression" dxfId="26" priority="24" stopIfTrue="1">
      <formula>NOT(ISERROR(SEARCH("Fracassada",L5)))</formula>
    </cfRule>
  </conditionalFormatting>
  <conditionalFormatting sqref="L17:L30 L38:L59 L64:L94 L96:L108">
    <cfRule type="expression" dxfId="25" priority="48" stopIfTrue="1">
      <formula>NOT(ISERROR(SEARCH("Fracassada",L17)))</formula>
    </cfRule>
  </conditionalFormatting>
  <conditionalFormatting sqref="L31:L37">
    <cfRule type="expression" dxfId="24" priority="56" stopIfTrue="1">
      <formula>NOT(ISERROR(SEARCH("Fracassada",L31)))</formula>
    </cfRule>
  </conditionalFormatting>
  <conditionalFormatting sqref="L15">
    <cfRule type="expression" dxfId="23" priority="92" stopIfTrue="1">
      <formula>NOT(ISERROR(SEARCH("Fracassada",L15)))</formula>
    </cfRule>
  </conditionalFormatting>
  <conditionalFormatting sqref="L95">
    <cfRule type="expression" dxfId="22" priority="100" stopIfTrue="1">
      <formula>NOT(ISERROR(SEARCH("Fracassada",L95)))</formula>
    </cfRule>
  </conditionalFormatting>
  <conditionalFormatting sqref="L63">
    <cfRule type="expression" dxfId="21" priority="118" stopIfTrue="1">
      <formula>NOT(ISERROR(SEARCH("Fracassada",L63)))</formula>
    </cfRule>
  </conditionalFormatting>
  <conditionalFormatting sqref="L9:L14 L16">
    <cfRule type="expression" dxfId="20" priority="42" stopIfTrue="1">
      <formula>NOT(ISERROR(SEARCH("Fracassada",L9)))</formula>
    </cfRule>
  </conditionalFormatting>
  <conditionalFormatting sqref="L2:L4 L109:L1048576">
    <cfRule type="expression" dxfId="19" priority="6" stopIfTrue="1">
      <formula>NOT(ISERROR(SEARCH("Fracassada",L2)))</formula>
    </cfRule>
  </conditionalFormatting>
  <conditionalFormatting sqref="L15">
    <cfRule type="expression" dxfId="18" priority="74" stopIfTrue="1">
      <formula>NOT(ISERROR(SEARCH("Fracassada",L15)))</formula>
    </cfRule>
  </conditionalFormatting>
  <conditionalFormatting sqref="L5:L8">
    <cfRule type="expression" dxfId="17" priority="15" stopIfTrue="1">
      <formula>NOT(ISERROR(SEARCH("Fracassada",L5)))</formula>
    </cfRule>
  </conditionalFormatting>
  <conditionalFormatting sqref="L60:L62">
    <cfRule type="expression" dxfId="16" priority="65" stopIfTrue="1">
      <formula>NOT(ISERROR(SEARCH("Fracassada",L60)))</formula>
    </cfRule>
  </conditionalFormatting>
  <conditionalFormatting sqref="L63">
    <cfRule type="expression" dxfId="15" priority="109" stopIfTrue="1">
      <formula>NOT(ISERROR(SEARCH("Fracassada",L63)))</formula>
    </cfRule>
  </conditionalFormatting>
  <conditionalFormatting sqref="L15">
    <cfRule type="expression" dxfId="14" priority="83" stopIfTrue="1">
      <formula>NOT(ISERROR(SEARCH("Fracassada",L15)))</formula>
    </cfRule>
  </conditionalFormatting>
  <conditionalFormatting sqref="L9:L14 L16">
    <cfRule type="expression" dxfId="13" priority="33" stopIfTrue="1">
      <formula>NOT(ISERROR(SEARCH("Fracassada",L9)))</formula>
    </cfRule>
  </conditionalFormatting>
  <conditionalFormatting sqref="L9:L14 L16:L30 L38:L59 L64:L94 L96:L108">
    <cfRule type="expression" dxfId="12" priority="38" stopIfTrue="1">
      <formula>NOT(ISERROR(SEARCH("Suspenso",L9)))</formula>
    </cfRule>
  </conditionalFormatting>
  <conditionalFormatting sqref="L15">
    <cfRule type="expression" dxfId="11" priority="88" stopIfTrue="1">
      <formula>NOT(ISERROR(SEARCH("Suspenso",L15)))</formula>
    </cfRule>
  </conditionalFormatting>
  <conditionalFormatting sqref="L5:L8">
    <cfRule type="expression" dxfId="10" priority="20" stopIfTrue="1">
      <formula>NOT(ISERROR(SEARCH("Suspenso",L5)))</formula>
    </cfRule>
  </conditionalFormatting>
  <conditionalFormatting sqref="L31:L37">
    <cfRule type="expression" dxfId="9" priority="52" stopIfTrue="1">
      <formula>NOT(ISERROR(SEARCH("Suspenso",L31)))</formula>
    </cfRule>
  </conditionalFormatting>
  <conditionalFormatting sqref="L95">
    <cfRule type="expression" dxfId="8" priority="96" stopIfTrue="1">
      <formula>NOT(ISERROR(SEARCH("Suspenso",L95)))</formula>
    </cfRule>
  </conditionalFormatting>
  <conditionalFormatting sqref="L63">
    <cfRule type="expression" dxfId="7" priority="114" stopIfTrue="1">
      <formula>NOT(ISERROR(SEARCH("Suspenso",L63)))</formula>
    </cfRule>
  </conditionalFormatting>
  <conditionalFormatting sqref="L2:L4 L109:L1048576">
    <cfRule type="expression" dxfId="6" priority="2" stopIfTrue="1">
      <formula>NOT(ISERROR(SEARCH("Suspenso",L2)))</formula>
    </cfRule>
  </conditionalFormatting>
  <conditionalFormatting sqref="L15">
    <cfRule type="expression" dxfId="5" priority="70" stopIfTrue="1">
      <formula>NOT(ISERROR(SEARCH("Suspenso",L15)))</formula>
    </cfRule>
  </conditionalFormatting>
  <conditionalFormatting sqref="L5:L8">
    <cfRule type="expression" dxfId="4" priority="11" stopIfTrue="1">
      <formula>NOT(ISERROR(SEARCH("Suspenso",L5)))</formula>
    </cfRule>
  </conditionalFormatting>
  <conditionalFormatting sqref="L60:L62">
    <cfRule type="expression" dxfId="3" priority="61" stopIfTrue="1">
      <formula>NOT(ISERROR(SEARCH("Suspenso",L60)))</formula>
    </cfRule>
  </conditionalFormatting>
  <conditionalFormatting sqref="L63">
    <cfRule type="expression" dxfId="2" priority="105" stopIfTrue="1">
      <formula>NOT(ISERROR(SEARCH("Suspenso",L63)))</formula>
    </cfRule>
  </conditionalFormatting>
  <conditionalFormatting sqref="L15">
    <cfRule type="expression" dxfId="1" priority="79" stopIfTrue="1">
      <formula>NOT(ISERROR(SEARCH("Suspenso",L15)))</formula>
    </cfRule>
  </conditionalFormatting>
  <conditionalFormatting sqref="L9:L14 L16">
    <cfRule type="expression" dxfId="0" priority="29" stopIfTrue="1">
      <formula>NOT(ISERROR(SEARCH("Suspenso",L9)))</formula>
    </cfRule>
  </conditionalFormatting>
  <printOptions horizontalCentered="1"/>
  <pageMargins left="0.11811023622047201" right="0.11811023622047201" top="0.196850393700787" bottom="0.196850393700787" header="0.196850393700787" footer="0.196850393700787"/>
  <pageSetup paperSize="0" scale="30" fitToWidth="0" fitToHeight="0" orientation="landscape" horizontalDpi="0" verticalDpi="0" copies="0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511811024" right="0.511811024" top="0.78740157500000008" bottom="0.78740157500000008" header="0.31496062000000008" footer="0.3149606200000000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/>
  </sheetViews>
  <sheetFormatPr defaultRowHeight="15"/>
  <cols>
    <col min="1" max="1" width="14.42578125" customWidth="1"/>
    <col min="2" max="2" width="9.140625" customWidth="1"/>
    <col min="3" max="3" width="9.28515625" bestFit="1" customWidth="1"/>
    <col min="4" max="4" width="9.140625" customWidth="1"/>
    <col min="5" max="5" width="14.42578125" bestFit="1" customWidth="1"/>
    <col min="6" max="6" width="9.140625" customWidth="1"/>
    <col min="7" max="7" width="14.42578125" bestFit="1" customWidth="1"/>
    <col min="8" max="10" width="9.140625" customWidth="1"/>
    <col min="11" max="11" width="23.140625" bestFit="1" customWidth="1"/>
    <col min="12" max="12" width="9.140625" customWidth="1"/>
  </cols>
  <sheetData>
    <row r="1" spans="1:11">
      <c r="A1" s="78" t="s">
        <v>107</v>
      </c>
      <c r="C1" s="79" t="s">
        <v>362</v>
      </c>
      <c r="E1" s="78" t="s">
        <v>118</v>
      </c>
      <c r="G1" s="78" t="s">
        <v>68</v>
      </c>
      <c r="I1" s="78" t="s">
        <v>363</v>
      </c>
      <c r="K1" s="78" t="s">
        <v>113</v>
      </c>
    </row>
    <row r="2" spans="1:11">
      <c r="A2" s="78" t="s">
        <v>59</v>
      </c>
      <c r="C2" s="80" t="s">
        <v>364</v>
      </c>
      <c r="E2" s="78" t="s">
        <v>184</v>
      </c>
      <c r="G2" s="78" t="s">
        <v>61</v>
      </c>
      <c r="I2" s="78" t="s">
        <v>365</v>
      </c>
      <c r="K2" s="78" t="s">
        <v>43</v>
      </c>
    </row>
    <row r="3" spans="1:11">
      <c r="A3" s="78" t="s">
        <v>241</v>
      </c>
      <c r="C3" s="80" t="s">
        <v>268</v>
      </c>
      <c r="E3" s="78" t="s">
        <v>40</v>
      </c>
      <c r="G3" s="78" t="s">
        <v>42</v>
      </c>
    </row>
    <row r="4" spans="1:11">
      <c r="A4" s="78" t="s">
        <v>366</v>
      </c>
      <c r="C4" s="79" t="s">
        <v>367</v>
      </c>
      <c r="G4" s="78" t="s">
        <v>368</v>
      </c>
    </row>
    <row r="5" spans="1:11">
      <c r="A5" s="78" t="s">
        <v>369</v>
      </c>
      <c r="C5" s="80" t="s">
        <v>66</v>
      </c>
      <c r="G5" s="78" t="s">
        <v>322</v>
      </c>
      <c r="I5" s="78" t="s">
        <v>41</v>
      </c>
    </row>
    <row r="6" spans="1:11">
      <c r="A6" s="78" t="s">
        <v>36</v>
      </c>
      <c r="C6" s="80" t="s">
        <v>370</v>
      </c>
      <c r="G6" s="78" t="s">
        <v>49</v>
      </c>
      <c r="I6" s="78" t="s">
        <v>371</v>
      </c>
    </row>
    <row r="7" spans="1:11">
      <c r="A7" s="78" t="s">
        <v>372</v>
      </c>
      <c r="C7" s="80" t="s">
        <v>373</v>
      </c>
      <c r="G7" s="78" t="s">
        <v>374</v>
      </c>
      <c r="I7" s="78" t="s">
        <v>119</v>
      </c>
    </row>
    <row r="8" spans="1:11">
      <c r="C8" s="79" t="s">
        <v>375</v>
      </c>
      <c r="G8" s="78" t="s">
        <v>227</v>
      </c>
      <c r="I8" s="78" t="s">
        <v>110</v>
      </c>
    </row>
    <row r="9" spans="1:11">
      <c r="C9" s="79"/>
      <c r="G9" s="78" t="s">
        <v>376</v>
      </c>
      <c r="I9" s="78"/>
    </row>
    <row r="10" spans="1:11">
      <c r="C10" s="79"/>
      <c r="G10" s="78" t="s">
        <v>377</v>
      </c>
      <c r="I10" s="78"/>
    </row>
    <row r="11" spans="1:11">
      <c r="C11" s="80" t="s">
        <v>378</v>
      </c>
      <c r="G11" s="78" t="s">
        <v>379</v>
      </c>
      <c r="I11" s="78" t="s">
        <v>131</v>
      </c>
    </row>
    <row r="12" spans="1:11">
      <c r="C12" s="80" t="s">
        <v>380</v>
      </c>
    </row>
    <row r="13" spans="1:11">
      <c r="C13" s="80" t="s">
        <v>381</v>
      </c>
    </row>
    <row r="14" spans="1:11">
      <c r="C14" s="79" t="s">
        <v>382</v>
      </c>
    </row>
    <row r="15" spans="1:11">
      <c r="C15" s="80" t="s">
        <v>383</v>
      </c>
    </row>
    <row r="16" spans="1:11">
      <c r="C16" s="80" t="s">
        <v>384</v>
      </c>
    </row>
    <row r="17" spans="3:3">
      <c r="C17" s="79" t="s">
        <v>385</v>
      </c>
    </row>
    <row r="18" spans="3:3">
      <c r="C18" s="80" t="s">
        <v>386</v>
      </c>
    </row>
    <row r="19" spans="3:3">
      <c r="C19" s="80" t="s">
        <v>387</v>
      </c>
    </row>
    <row r="20" spans="3:3">
      <c r="C20" s="80" t="s">
        <v>388</v>
      </c>
    </row>
    <row r="21" spans="3:3">
      <c r="C21" s="80" t="s">
        <v>117</v>
      </c>
    </row>
    <row r="22" spans="3:3">
      <c r="C22" s="79" t="s">
        <v>389</v>
      </c>
    </row>
    <row r="23" spans="3:3">
      <c r="C23" s="79" t="s">
        <v>192</v>
      </c>
    </row>
    <row r="24" spans="3:3">
      <c r="C24" s="80" t="s">
        <v>390</v>
      </c>
    </row>
    <row r="25" spans="3:3">
      <c r="C25" s="80" t="s">
        <v>391</v>
      </c>
    </row>
    <row r="26" spans="3:3">
      <c r="C26" s="79" t="s">
        <v>392</v>
      </c>
    </row>
    <row r="27" spans="3:3">
      <c r="C27" s="80" t="s">
        <v>393</v>
      </c>
    </row>
    <row r="28" spans="3:3">
      <c r="C28" s="80" t="s">
        <v>394</v>
      </c>
    </row>
    <row r="29" spans="3:3">
      <c r="C29" s="80" t="s">
        <v>395</v>
      </c>
    </row>
    <row r="30" spans="3:3">
      <c r="C30" s="80" t="s">
        <v>396</v>
      </c>
    </row>
    <row r="31" spans="3:3">
      <c r="C31" s="79" t="s">
        <v>397</v>
      </c>
    </row>
    <row r="32" spans="3:3">
      <c r="C32" s="80" t="s">
        <v>398</v>
      </c>
    </row>
    <row r="33" spans="3:3">
      <c r="C33" s="80" t="s">
        <v>399</v>
      </c>
    </row>
    <row r="34" spans="3:3">
      <c r="C34" s="79" t="s">
        <v>400</v>
      </c>
    </row>
    <row r="35" spans="3:3">
      <c r="C35" s="80" t="s">
        <v>400</v>
      </c>
    </row>
    <row r="36" spans="3:3">
      <c r="C36" s="80" t="s">
        <v>401</v>
      </c>
    </row>
    <row r="37" spans="3:3">
      <c r="C37" s="80" t="s">
        <v>402</v>
      </c>
    </row>
    <row r="38" spans="3:3">
      <c r="C38" s="79" t="s">
        <v>403</v>
      </c>
    </row>
    <row r="39" spans="3:3">
      <c r="C39" s="80" t="s">
        <v>404</v>
      </c>
    </row>
    <row r="40" spans="3:3">
      <c r="C40" s="80" t="s">
        <v>405</v>
      </c>
    </row>
    <row r="41" spans="3:3">
      <c r="C41" s="80" t="s">
        <v>406</v>
      </c>
    </row>
    <row r="42" spans="3:3">
      <c r="C42" s="79" t="s">
        <v>407</v>
      </c>
    </row>
    <row r="43" spans="3:3">
      <c r="C43" s="80" t="s">
        <v>408</v>
      </c>
    </row>
    <row r="44" spans="3:3">
      <c r="C44" s="80" t="s">
        <v>409</v>
      </c>
    </row>
    <row r="45" spans="3:3">
      <c r="C45" s="80" t="s">
        <v>410</v>
      </c>
    </row>
    <row r="46" spans="3:3">
      <c r="C46" s="80" t="s">
        <v>411</v>
      </c>
    </row>
    <row r="47" spans="3:3">
      <c r="C47" s="80" t="s">
        <v>412</v>
      </c>
    </row>
    <row r="48" spans="3:3">
      <c r="C48" s="79" t="s">
        <v>413</v>
      </c>
    </row>
    <row r="49" spans="3:3">
      <c r="C49" s="80" t="s">
        <v>414</v>
      </c>
    </row>
    <row r="50" spans="3:3">
      <c r="C50" s="80" t="s">
        <v>415</v>
      </c>
    </row>
    <row r="51" spans="3:3">
      <c r="C51" s="80" t="s">
        <v>416</v>
      </c>
    </row>
    <row r="52" spans="3:3">
      <c r="C52" s="80" t="s">
        <v>417</v>
      </c>
    </row>
    <row r="53" spans="3:3">
      <c r="C53" s="80" t="s">
        <v>418</v>
      </c>
    </row>
    <row r="54" spans="3:3">
      <c r="C54" s="79" t="s">
        <v>419</v>
      </c>
    </row>
    <row r="55" spans="3:3">
      <c r="C55" s="79" t="s">
        <v>420</v>
      </c>
    </row>
    <row r="56" spans="3:3">
      <c r="C56" s="79" t="s">
        <v>421</v>
      </c>
    </row>
    <row r="57" spans="3:3">
      <c r="C57" s="80" t="s">
        <v>280</v>
      </c>
    </row>
    <row r="58" spans="3:3">
      <c r="C58" s="80" t="s">
        <v>131</v>
      </c>
    </row>
    <row r="59" spans="3:3">
      <c r="C59" s="80" t="s">
        <v>422</v>
      </c>
    </row>
    <row r="60" spans="3:3">
      <c r="C60" s="80" t="s">
        <v>123</v>
      </c>
    </row>
    <row r="61" spans="3:3">
      <c r="C61" s="80" t="s">
        <v>48</v>
      </c>
    </row>
    <row r="62" spans="3:3">
      <c r="C62" s="80" t="s">
        <v>261</v>
      </c>
    </row>
    <row r="63" spans="3:3">
      <c r="C63" s="80" t="s">
        <v>423</v>
      </c>
    </row>
    <row r="64" spans="3:3">
      <c r="C64" s="80" t="s">
        <v>424</v>
      </c>
    </row>
    <row r="65" spans="3:3">
      <c r="C65" s="80" t="s">
        <v>425</v>
      </c>
    </row>
    <row r="66" spans="3:3">
      <c r="C66" s="80" t="s">
        <v>286</v>
      </c>
    </row>
    <row r="67" spans="3:3">
      <c r="C67" s="80" t="s">
        <v>426</v>
      </c>
    </row>
    <row r="68" spans="3:3">
      <c r="C68" s="81" t="s">
        <v>427</v>
      </c>
    </row>
    <row r="69" spans="3:3">
      <c r="C69" s="81" t="s">
        <v>428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workbookViewId="0"/>
  </sheetViews>
  <sheetFormatPr defaultRowHeight="15"/>
  <cols>
    <col min="1" max="1" width="9.140625" customWidth="1"/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  <col min="12" max="12" width="9.140625" customWidth="1"/>
  </cols>
  <sheetData>
    <row r="1" spans="2:11" ht="15.75" thickBot="1"/>
    <row r="2" spans="2:11" ht="21">
      <c r="B2" s="90" t="s">
        <v>429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ht="31.5">
      <c r="B3" s="82" t="s">
        <v>430</v>
      </c>
      <c r="C3" s="83" t="s">
        <v>431</v>
      </c>
      <c r="D3" s="83" t="s">
        <v>432</v>
      </c>
      <c r="E3" s="83" t="s">
        <v>433</v>
      </c>
      <c r="F3" s="83" t="s">
        <v>434</v>
      </c>
      <c r="G3" s="83" t="s">
        <v>435</v>
      </c>
      <c r="H3" s="83" t="s">
        <v>436</v>
      </c>
      <c r="I3" s="83" t="s">
        <v>437</v>
      </c>
      <c r="J3" s="83" t="s">
        <v>438</v>
      </c>
      <c r="K3" s="84" t="s">
        <v>439</v>
      </c>
    </row>
    <row r="4" spans="2:11" ht="22.5" customHeight="1" thickBot="1">
      <c r="B4" s="85" t="e">
        <f>COUNT(Planilha_de_Controle!#REF!)/COUNT(Planilha_de_Controle!#REF!)</f>
        <v>#DIV/0!</v>
      </c>
      <c r="C4" s="86" t="e">
        <f>SUM(Planilha_de_Controle!#REF!)/SUM(Planilha_de_Controle!#REF!)</f>
        <v>#REF!</v>
      </c>
      <c r="D4" s="86">
        <f>(4669230.04-3598181.5)/4669230.04</f>
        <v>0.22938440188738271</v>
      </c>
      <c r="E4" s="87">
        <f>4669230.04-3598181.5</f>
        <v>1071048.54</v>
      </c>
      <c r="F4" s="86" t="e">
        <f>(Planilha_de_Controle!#REF!+Planilha_de_Controle!#REF!+Planilha_de_Controle!#REF!+Planilha_de_Controle!#REF!+Planilha_de_Controle!#REF!)/SUM(Planilha_de_Controle!#REF!)</f>
        <v>#REF!</v>
      </c>
      <c r="G4" s="86" t="e">
        <f>SUM(Planilha_de_Controle!#REF!)/SUM(Planilha_de_Controle!#REF!)</f>
        <v>#REF!</v>
      </c>
      <c r="H4" s="86" t="e">
        <f>SUM(Planilha_de_Controle!#REF!)/SUM(Planilha_de_Controle!#REF!)</f>
        <v>#REF!</v>
      </c>
      <c r="I4" s="86">
        <f>46/76</f>
        <v>0.60526315789473684</v>
      </c>
      <c r="J4" s="86">
        <f>25/76</f>
        <v>0.32894736842105265</v>
      </c>
      <c r="K4" s="88">
        <f>5/76</f>
        <v>6.5789473684210523E-2</v>
      </c>
    </row>
    <row r="9" spans="2:11">
      <c r="J9" s="89"/>
      <c r="K9" s="89"/>
    </row>
    <row r="11" spans="2:11">
      <c r="J11" s="89"/>
    </row>
  </sheetData>
  <mergeCells count="1">
    <mergeCell ref="B2:K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Planilha_de_Controle</vt:lpstr>
      <vt:lpstr>Plan1</vt:lpstr>
      <vt:lpstr>Database</vt:lpstr>
      <vt:lpstr>Indicadores</vt:lpstr>
      <vt:lpstr>Indicadores!Area_de_impressao</vt:lpstr>
      <vt:lpstr>Planilha_de_Controle!Area_de_impressao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Barillari, Camillo Segreto (BR - Sao Paulo)</dc:creator>
  <cp:lastModifiedBy>Windows</cp:lastModifiedBy>
  <dcterms:created xsi:type="dcterms:W3CDTF">2015-03-25T12:47:19Z</dcterms:created>
  <dcterms:modified xsi:type="dcterms:W3CDTF">2022-08-05T16:19:50Z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