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hidePivotFieldList="1" defaultThemeVersion="124226"/>
  <bookViews>
    <workbookView xWindow="12105" yWindow="-15" windowWidth="11940" windowHeight="10095" tabRatio="597"/>
  </bookViews>
  <sheets>
    <sheet name="Planilha de Controle" sheetId="1" r:id="rId1"/>
    <sheet name="Plan1" sheetId="5" state="hidden" r:id="rId2"/>
    <sheet name="Database" sheetId="2" r:id="rId3"/>
    <sheet name="Indicadores" sheetId="4" state="hidden" r:id="rId4"/>
  </sheets>
  <definedNames>
    <definedName name="_xlnm._FilterDatabase" localSheetId="2" hidden="1">Database!$C$1:$C$66</definedName>
    <definedName name="_xlnm.Print_Area" localSheetId="3">Indicadores!$B$2:$K$4</definedName>
    <definedName name="_xlnm.Print_Area" localSheetId="0">'Planilha de Controle'!$A$1:$Y$83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7" i="1"/>
  <c r="Q36"/>
  <c r="Q53"/>
  <c r="Q47"/>
  <c r="Q52"/>
  <c r="Q35"/>
  <c r="Q46"/>
  <c r="Q34"/>
  <c r="Q45"/>
  <c r="Q78"/>
  <c r="Q79"/>
  <c r="Q80"/>
  <c r="Q81"/>
  <c r="Q82"/>
  <c r="Q83"/>
  <c r="Q51"/>
  <c r="Q77"/>
  <c r="Q44"/>
  <c r="Q33"/>
  <c r="Q76"/>
  <c r="Q32"/>
  <c r="Q58"/>
  <c r="Q31"/>
  <c r="Q30"/>
  <c r="Q50"/>
  <c r="Q29"/>
  <c r="Q28"/>
  <c r="Q75"/>
  <c r="Q74"/>
  <c r="Q73"/>
  <c r="Q49"/>
  <c r="Q27"/>
  <c r="Q72"/>
  <c r="Q71"/>
  <c r="Q70"/>
  <c r="Q26"/>
  <c r="P23"/>
  <c r="Q23" s="1"/>
  <c r="Q69"/>
  <c r="Q68"/>
  <c r="Q25"/>
  <c r="Q24"/>
  <c r="Q67"/>
  <c r="Q43" l="1"/>
  <c r="Q22"/>
  <c r="Q21"/>
  <c r="Q20"/>
  <c r="Q19"/>
  <c r="Q18" l="1"/>
  <c r="Q17"/>
  <c r="Q48"/>
  <c r="Q66" l="1"/>
  <c r="Q65"/>
  <c r="Q64"/>
  <c r="Q42"/>
  <c r="Q63" l="1"/>
  <c r="Q62" l="1"/>
  <c r="Q16" l="1"/>
  <c r="Q41"/>
  <c r="Q15"/>
  <c r="Q14" l="1"/>
  <c r="Q61"/>
  <c r="Q40" l="1"/>
  <c r="Q13"/>
  <c r="Q60"/>
  <c r="Q10"/>
  <c r="Q11"/>
  <c r="Q59" l="1"/>
  <c r="Q12"/>
  <c r="Q9"/>
  <c r="Q8" l="1"/>
  <c r="Q55" l="1"/>
  <c r="Q56"/>
  <c r="Q57"/>
  <c r="Q7" l="1"/>
  <c r="Q6" l="1"/>
  <c r="Q38" l="1"/>
  <c r="Q39"/>
  <c r="Q54"/>
  <c r="Q5" l="1"/>
  <c r="C4" i="4" l="1"/>
  <c r="J4"/>
  <c r="K4"/>
  <c r="I4"/>
  <c r="H4"/>
  <c r="G4"/>
  <c r="F4"/>
  <c r="E4"/>
  <c r="D4"/>
  <c r="B4"/>
</calcChain>
</file>

<file path=xl/comments1.xml><?xml version="1.0" encoding="utf-8"?>
<comments xmlns="http://schemas.openxmlformats.org/spreadsheetml/2006/main">
  <authors>
    <author>Thiago</author>
  </authors>
  <commentList>
    <comment ref="O70" authorId="0">
      <text>
        <r>
          <rPr>
            <sz val="9"/>
            <color indexed="81"/>
            <rFont val="Tahoma"/>
            <family val="2"/>
          </rPr>
          <t>Valor Estimado: R$ 49.183,33</t>
        </r>
      </text>
    </comment>
  </commentList>
</comments>
</file>

<file path=xl/sharedStrings.xml><?xml version="1.0" encoding="utf-8"?>
<sst xmlns="http://schemas.openxmlformats.org/spreadsheetml/2006/main" count="1431" uniqueCount="596">
  <si>
    <t>Planilha de Controle de Licitações 2020</t>
  </si>
  <si>
    <t xml:space="preserve">N° PROCESSO </t>
  </si>
  <si>
    <t>Nº LICITAÇÃO</t>
  </si>
  <si>
    <t>DATA ABERTURA</t>
  </si>
  <si>
    <t>MODALIDADE</t>
  </si>
  <si>
    <t>FUNDAMENTAÇÃO LEGAL</t>
  </si>
  <si>
    <t>OBJETO</t>
  </si>
  <si>
    <t>SETOR REQUISITANTE</t>
  </si>
  <si>
    <t>COTAÇÃO ELETRÔNICA</t>
  </si>
  <si>
    <t>AUTORIZAÇÃO</t>
  </si>
  <si>
    <t>DATA</t>
  </si>
  <si>
    <t>SITUAÇÃO ATUAL</t>
  </si>
  <si>
    <t>DATA PUBLICAÇÃO EDITAL</t>
  </si>
  <si>
    <t>HOUVE IMPUGNAÇÃO?</t>
  </si>
  <si>
    <t>VALOR ESTIMADO</t>
  </si>
  <si>
    <t>VALOR AQUISIÇÃO</t>
  </si>
  <si>
    <t>% DE REDUÇÃO</t>
  </si>
  <si>
    <t>HOUVE RECURSO?</t>
  </si>
  <si>
    <t>DATA HOMOLOGAÇÃO</t>
  </si>
  <si>
    <t>CONTRATADA</t>
  </si>
  <si>
    <t>CNPJ</t>
  </si>
  <si>
    <t>INSTRUMENTO DE CONTRATAÇÃO</t>
  </si>
  <si>
    <t>Nº</t>
  </si>
  <si>
    <t>DATA ASSINATURA</t>
  </si>
  <si>
    <t>DATA D.O.U.</t>
  </si>
  <si>
    <t>DATA INÍCIO DO CONTRATO</t>
  </si>
  <si>
    <t>DATA TÉRMINO DO CONTRATO</t>
  </si>
  <si>
    <t>FISCAL ADMINISTRATIVO</t>
  </si>
  <si>
    <t>FISCAL TÉCNICO</t>
  </si>
  <si>
    <t>GESTOR</t>
  </si>
  <si>
    <t>EMAIL DO GESTOR</t>
  </si>
  <si>
    <t>TIPO DE CONTRATO</t>
  </si>
  <si>
    <t>CONTRATO ORIGINAL (NÚMERO)</t>
  </si>
  <si>
    <t>1.664/2020</t>
  </si>
  <si>
    <t>01/2020</t>
  </si>
  <si>
    <t>31/01/2019</t>
  </si>
  <si>
    <t>Dispensa</t>
  </si>
  <si>
    <t>art. 29, II, Lei 13.303/16</t>
  </si>
  <si>
    <t>Prestação dos serviços de auditoria independente relativos às demonstrações financeiras dos 3º e 4º trimestres de 2019</t>
  </si>
  <si>
    <t>GERCOT</t>
  </si>
  <si>
    <t>NÃO SE APLICA</t>
  </si>
  <si>
    <t>DIRAFI</t>
  </si>
  <si>
    <t>Concluído</t>
  </si>
  <si>
    <t>BAKER TILLY BRASIL RJ AUDITORES INDEPENDENTES</t>
  </si>
  <si>
    <t>Contrato</t>
  </si>
  <si>
    <t>16/2020</t>
  </si>
  <si>
    <t>14/2020-E</t>
  </si>
  <si>
    <t>02/2020</t>
  </si>
  <si>
    <t>06/03/2020</t>
  </si>
  <si>
    <t>Prestação dos serviços de reforma e revitalização de mobiliários diversos</t>
  </si>
  <si>
    <t>GERAIP</t>
  </si>
  <si>
    <t>M &amp; J OFICINA DE CADEIRAS - EIRELI</t>
  </si>
  <si>
    <t>16.724.683/0001-60</t>
  </si>
  <si>
    <t>21/2020</t>
  </si>
  <si>
    <t>3.945/2020; 65/2020-E</t>
  </si>
  <si>
    <t>03/2020</t>
  </si>
  <si>
    <t>13/03/2020</t>
  </si>
  <si>
    <t>Aquisição de certificado digital SSL</t>
  </si>
  <si>
    <t>GERSOL</t>
  </si>
  <si>
    <t>SIM</t>
  </si>
  <si>
    <t>CODESA SOFTWARE LTDA</t>
  </si>
  <si>
    <t>Ordem de Fornecimento</t>
  </si>
  <si>
    <t>08/2020</t>
  </si>
  <si>
    <t>4.050/2020; 49/2020-E</t>
  </si>
  <si>
    <t>04/2020</t>
  </si>
  <si>
    <t>16/03/2020</t>
  </si>
  <si>
    <t xml:space="preserve">Prestação dos serviços de avaliação econômico-financeira do impacto do desfazimento do projeto de expansão do Porto de Itaguaí </t>
  </si>
  <si>
    <t>GERDEN</t>
  </si>
  <si>
    <t>DIRMEP</t>
  </si>
  <si>
    <t>MIND ESTUDOS E PREJETOS DE ENGENHARIA</t>
  </si>
  <si>
    <t>15.495.119/0001-50</t>
  </si>
  <si>
    <t>22/2020</t>
  </si>
  <si>
    <t>91/2020-E</t>
  </si>
  <si>
    <t>05/2020</t>
  </si>
  <si>
    <t>24/03/2020</t>
  </si>
  <si>
    <r>
      <t xml:space="preserve">art. 4º, </t>
    </r>
    <r>
      <rPr>
        <i/>
        <sz val="8"/>
        <color theme="1"/>
        <rFont val="Calibri"/>
        <family val="2"/>
        <scheme val="minor"/>
      </rPr>
      <t xml:space="preserve">caput, </t>
    </r>
    <r>
      <rPr>
        <sz val="8"/>
        <color theme="1"/>
        <rFont val="Calibri"/>
        <family val="2"/>
        <scheme val="minor"/>
      </rPr>
      <t>Lei 13.979/20</t>
    </r>
  </si>
  <si>
    <t>Aquisição de álcool spray antisséptico e dispenser para atender as necessidades da CDRJ face à pandemia da COVID-19 (Coronavírus)</t>
  </si>
  <si>
    <t>GERSEG</t>
  </si>
  <si>
    <t>BELL SOLUTIONS SERVIÇOS DE GESTÃO OPERACIONAL LTDA</t>
  </si>
  <si>
    <t>06/2020</t>
  </si>
  <si>
    <t>321/2020-E</t>
  </si>
  <si>
    <t>06/04/2020</t>
  </si>
  <si>
    <r>
      <t xml:space="preserve">art. 4º, </t>
    </r>
    <r>
      <rPr>
        <i/>
        <sz val="8"/>
        <color theme="1"/>
        <rFont val="Calibri"/>
        <family val="2"/>
        <scheme val="minor"/>
      </rPr>
      <t>caput</t>
    </r>
    <r>
      <rPr>
        <sz val="8"/>
        <color theme="1"/>
        <rFont val="Calibri"/>
        <family val="2"/>
        <scheme val="minor"/>
      </rPr>
      <t>, Lei 13.979/20</t>
    </r>
  </si>
  <si>
    <t xml:space="preserve"> Aquisição de notebooks para atender as necessidades dos empregados da CDRJ em teletrabalho face à pandemia da COVID-19 (Coronavírus)</t>
  </si>
  <si>
    <t>Cancelada</t>
  </si>
  <si>
    <t>435/2020-E</t>
  </si>
  <si>
    <t>07/2020</t>
  </si>
  <si>
    <t>16/04/2020</t>
  </si>
  <si>
    <t>Aquisição de cestas básicas para atender parcela da população face à pandemia da COVID-19 (Coronavírus)</t>
  </si>
  <si>
    <t>SUPMAM</t>
  </si>
  <si>
    <t>TOP CESTA DE ALIMENTOS LTDA</t>
  </si>
  <si>
    <t>08.281.828/0001-77</t>
  </si>
  <si>
    <t>09/2020</t>
  </si>
  <si>
    <t>275/2020-E</t>
  </si>
  <si>
    <t>art. 29, I, Lei 13.303/16</t>
  </si>
  <si>
    <t>Contratação de consultoria e assessoria para elaboração de projeto de sinalização náutica para proteção de maréografo do VTMIS</t>
  </si>
  <si>
    <t>CONRIO</t>
  </si>
  <si>
    <t>DIRGEP</t>
  </si>
  <si>
    <t>PRECURSORE - CONSULTORIA PORTUÁRIA LTDA</t>
  </si>
  <si>
    <t>24/2020</t>
  </si>
  <si>
    <t>430/2020-E</t>
  </si>
  <si>
    <t>22/04/2020</t>
  </si>
  <si>
    <t>Aquisição de materiais diversos de proteção contra a COVID-19 (máscaras em tecido, em TNT e álcool em gel)</t>
  </si>
  <si>
    <t>DIVERSAS EMPRESAS</t>
  </si>
  <si>
    <t>DIVERSOS</t>
  </si>
  <si>
    <t>10 a 12/2020</t>
  </si>
  <si>
    <t>677/2020-E</t>
  </si>
  <si>
    <t>10/2020</t>
  </si>
  <si>
    <t>08/05/2020</t>
  </si>
  <si>
    <t>Aquisição de  caixas coletoras de materias perfurocortantes</t>
  </si>
  <si>
    <t>MADRIMED PRODUTOS MÉDICOS LTDA-EPP</t>
  </si>
  <si>
    <t>01.520.390/0001-93</t>
  </si>
  <si>
    <t>17/2020</t>
  </si>
  <si>
    <t>657/2020-E</t>
  </si>
  <si>
    <t>11/2020</t>
  </si>
  <si>
    <t>11/05/2020</t>
  </si>
  <si>
    <t>Prestação de serviço de auditoria dos sistemas de controle aduaneiro de mercadorias, monitoramento e vigilância e de controle de acesso</t>
  </si>
  <si>
    <t>GERFOP</t>
  </si>
  <si>
    <t>PLM - AUDITORIA E CONSULTORIA LTDA</t>
  </si>
  <si>
    <t>25/2020</t>
  </si>
  <si>
    <t>716/2020-E</t>
  </si>
  <si>
    <t>12/2020</t>
  </si>
  <si>
    <t>20/05/2020</t>
  </si>
  <si>
    <t>Aquisição de luvas nitrílicas para prevenção do contágio da COVID-19 (Coronavírus)</t>
  </si>
  <si>
    <t>ITEM 1 - TECHNAV SOL. EM EQUIP. (TAM. M) / ITEM 2 - ROYALE COM. DIST. (TAM. G)</t>
  </si>
  <si>
    <t>15 e 16/2020</t>
  </si>
  <si>
    <t>50905.000477/2020-21</t>
  </si>
  <si>
    <t>13/2020</t>
  </si>
  <si>
    <t>29/06/2020</t>
  </si>
  <si>
    <t>Prestação de serviço de instalação e configuração de sistema de CFTV</t>
  </si>
  <si>
    <t>FUJITEC TECNOLOGY EIRELI</t>
  </si>
  <si>
    <t>34/2020</t>
  </si>
  <si>
    <t>1.235/2020-E</t>
  </si>
  <si>
    <t>14/2020</t>
  </si>
  <si>
    <t>Aquisição de materias de apoio a TI</t>
  </si>
  <si>
    <t>18 a 20/2020</t>
  </si>
  <si>
    <t>923/2020-E</t>
  </si>
  <si>
    <t>15/2020</t>
  </si>
  <si>
    <t>art. 29, V, Lei 13.303/16</t>
  </si>
  <si>
    <t>Autorização para a instalação, pela CDRJ, de 2 (duas) câmeras de monitoramento, 1 (uma) antena de transmissão e 1 (um) armário no Parque Turístico</t>
  </si>
  <si>
    <t>DIREXE</t>
  </si>
  <si>
    <t>2393ª - 05/03/2020</t>
  </si>
  <si>
    <t>PÃO DE AÇÚCAR EMPREENDIMENTOS TURÍSTICOS S.A. - PATUR</t>
  </si>
  <si>
    <t>42.274.233/0001-22</t>
  </si>
  <si>
    <t>31/2020</t>
  </si>
  <si>
    <t>1.249/2020-E</t>
  </si>
  <si>
    <t>01/07/2020</t>
  </si>
  <si>
    <t>Aquisição de baterias de reposição para drones</t>
  </si>
  <si>
    <t>SUPGUA</t>
  </si>
  <si>
    <t>DIRPRE</t>
  </si>
  <si>
    <t>MOGIMA COMERCIAL EIRELI</t>
  </si>
  <si>
    <t>23/2020</t>
  </si>
  <si>
    <t>50905.000287/2020-12</t>
  </si>
  <si>
    <t>03/07/2020</t>
  </si>
  <si>
    <t>Obras de demolição do castelo d'água do Pátio do 8/9 do Porto do RJ</t>
  </si>
  <si>
    <t>GERGOB</t>
  </si>
  <si>
    <t>CONSTRUTORA CESAR LTDA</t>
  </si>
  <si>
    <t>23.526.637/0001-11</t>
  </si>
  <si>
    <t>35/2020</t>
  </si>
  <si>
    <t>50905.000208/2020-65</t>
  </si>
  <si>
    <t>18/2020</t>
  </si>
  <si>
    <t>Obras de implantação de barreira divisória entre os lotes 01 e 02 do PAL 45197 e de portão de acesso ao Lote 02</t>
  </si>
  <si>
    <t>CONSTRUTORA LBS LTDA</t>
  </si>
  <si>
    <t>31.071.176/0001-68</t>
  </si>
  <si>
    <t>38/2020</t>
  </si>
  <si>
    <t>50905.000023/2020-51</t>
  </si>
  <si>
    <t>19/2020</t>
  </si>
  <si>
    <t>21/07/2020</t>
  </si>
  <si>
    <t>Aquisição de equipamentos de EPI (botas de segurança e kit de uniformes de eletricista)</t>
  </si>
  <si>
    <t>GERSET</t>
  </si>
  <si>
    <t>ITEM 1 - S.M GUIMARÃES EIRELI / ITEM 2 - NM INDÚSTRIA E SUPRIMENTOS IND LTDA</t>
  </si>
  <si>
    <t>24 e 25/2020</t>
  </si>
  <si>
    <t>31/07; 05/08/20</t>
  </si>
  <si>
    <t>05/08; 06/08/20</t>
  </si>
  <si>
    <t>1.567/2020-E</t>
  </si>
  <si>
    <t>20/2020</t>
  </si>
  <si>
    <t>23/07/2020</t>
  </si>
  <si>
    <t>Aquisição de máscaras e luvas descartáveis (Coronavírus)</t>
  </si>
  <si>
    <t>C3 HEALTH SUPRIMENTOS MÉDICOS E HOSPITALARES LTDA-EPP</t>
  </si>
  <si>
    <t>37.109.539/0001-93</t>
  </si>
  <si>
    <t>50905.000097/2020-97</t>
  </si>
  <si>
    <t>Aquisição de direito de uso do software (assinaturas) Microsoft Office 365-E1</t>
  </si>
  <si>
    <t>BRASOFTWARE INFORMÁTICA LTDA</t>
  </si>
  <si>
    <t>50905.000621/2020-20</t>
  </si>
  <si>
    <t>11/08/2020</t>
  </si>
  <si>
    <t>Aquisição de materiais hospitalares para doação (Coronavírus)</t>
  </si>
  <si>
    <t>GERMAM</t>
  </si>
  <si>
    <t>ITEM 1 - LUCIANA NASC. DE ALM. LIMPCLEAN-RIO EIRELI / ITEM 2 - MAYCON VINICIUS SILVA PIMENTA EPP</t>
  </si>
  <si>
    <t>26 e 27/2020</t>
  </si>
  <si>
    <t>50905.001067/2020-06</t>
  </si>
  <si>
    <t>19/08/2020</t>
  </si>
  <si>
    <t>28/2020</t>
  </si>
  <si>
    <t>50905.000599/2020-18</t>
  </si>
  <si>
    <t>28/08/2020</t>
  </si>
  <si>
    <t>Prestação dos serviços de elaboração de estudo técnico preliminar e anteprojeto de arquitetura para desenvolvimento de PB de reforma do Edifício-Sede</t>
  </si>
  <si>
    <t>SUPRIO</t>
  </si>
  <si>
    <t>2421ª - 20/08/2020</t>
  </si>
  <si>
    <t>CUSTÓDIO SOLUÇÕES EM CONSTRUÇÕES LTDA-ME</t>
  </si>
  <si>
    <t>37.321.848/0001-22</t>
  </si>
  <si>
    <t>41/2020</t>
  </si>
  <si>
    <t>50905.001230/2020-22</t>
  </si>
  <si>
    <t>03/09/2020</t>
  </si>
  <si>
    <t>Prestação de serviço de recorte digital para acompanhamento de processos judiciais</t>
  </si>
  <si>
    <t>GERCON</t>
  </si>
  <si>
    <t xml:space="preserve">WEBJUR PROCESSAMENTO DE DADOS LTDA </t>
  </si>
  <si>
    <t>09.400.465/0001-04</t>
  </si>
  <si>
    <t>50905.001784/2020-20</t>
  </si>
  <si>
    <t>26/2020</t>
  </si>
  <si>
    <t>14/09/2020</t>
  </si>
  <si>
    <t>Prestação dos serviços de impressão e encadernação do Relatório de Gestão 2019</t>
  </si>
  <si>
    <t>GERCOP</t>
  </si>
  <si>
    <t>COPY HOUSE - SERVIÇOS REPROGRÁFICOS EIRELI-EPP</t>
  </si>
  <si>
    <t>00.482.998/0001-08</t>
  </si>
  <si>
    <t>36/2020</t>
  </si>
  <si>
    <t>50905.000729/2020-12</t>
  </si>
  <si>
    <t>27/2020</t>
  </si>
  <si>
    <t>18/09/2020</t>
  </si>
  <si>
    <t>Prestação de serviços de manutenção preventiva e corretiva dos 2 (dois) elevadores instalados na SUPRIO</t>
  </si>
  <si>
    <t>GERMAP</t>
  </si>
  <si>
    <t>MÓDULO ENGENHARIA, CONSULTORIA E GERÊNCIA PREDIAL LTDA</t>
  </si>
  <si>
    <t>05.926.726/0001-73</t>
  </si>
  <si>
    <t>43/2020</t>
  </si>
  <si>
    <t>50905.001998/2020-04</t>
  </si>
  <si>
    <t>24/09/2020</t>
  </si>
  <si>
    <t>Aquisição de placas e adesivos de sinalização para prevenção e conscientização contra o COVID-19 no âmbito da CDRJ</t>
  </si>
  <si>
    <t>MARCOS E BERTA LTDA-ME</t>
  </si>
  <si>
    <t>09.035.549/0001-96</t>
  </si>
  <si>
    <t>37/2020</t>
  </si>
  <si>
    <t>50905.002100/2020-15</t>
  </si>
  <si>
    <t>29/2020</t>
  </si>
  <si>
    <t>30/09/2020</t>
  </si>
  <si>
    <t>art. 29, XV, Lei 13.303/16</t>
  </si>
  <si>
    <t>Locação emergencial de equipamentos de radiocomunicação para os Portos da CDRJ</t>
  </si>
  <si>
    <t>2429ª - 08/10/2020</t>
  </si>
  <si>
    <t>ALCON ENGENHARIA DE SISTEMAS LTDA</t>
  </si>
  <si>
    <t>58.062.365/0001-20</t>
  </si>
  <si>
    <t>40/2020</t>
  </si>
  <si>
    <t>50905.003190/2020-53</t>
  </si>
  <si>
    <t>30/2020</t>
  </si>
  <si>
    <t>06/11/2020</t>
  </si>
  <si>
    <t>Aquisição de máscaras de proteção facial personalizadas</t>
  </si>
  <si>
    <t>ASSTEC</t>
  </si>
  <si>
    <t>SILVA &amp; PEREIRA PERSONALIZADOS LTDA</t>
  </si>
  <si>
    <t>06.375.427/0001-50</t>
  </si>
  <si>
    <t>39/2020</t>
  </si>
  <si>
    <t>50905.001799/2020-98</t>
  </si>
  <si>
    <t>12/11/2020</t>
  </si>
  <si>
    <t>Aquisição de nobreaks</t>
  </si>
  <si>
    <t>GRACE LUANA SCHNEIDER 01751081109</t>
  </si>
  <si>
    <t>38.258.527/0001-93</t>
  </si>
  <si>
    <t>50905.002410/2020-21</t>
  </si>
  <si>
    <t>32/2020</t>
  </si>
  <si>
    <t>23/12/2020</t>
  </si>
  <si>
    <t>Obras de contenção de encosta junto à pista 800 do Porto de Itaguaí</t>
  </si>
  <si>
    <t>2432ª - 30/10/2020</t>
  </si>
  <si>
    <t>03/2021</t>
  </si>
  <si>
    <t>50905.000062/2021-39</t>
  </si>
  <si>
    <t>33/2020</t>
  </si>
  <si>
    <t>16/11/2020</t>
  </si>
  <si>
    <t>Contratação emergencial de assistência médica e hospitalar</t>
  </si>
  <si>
    <t>GERARH</t>
  </si>
  <si>
    <t>2443ª - 18/12/2020</t>
  </si>
  <si>
    <t>VISION MED ASSISTÊNCIA MÉDICA LTDA</t>
  </si>
  <si>
    <t>01.518.211/0001-83</t>
  </si>
  <si>
    <t>49/2020</t>
  </si>
  <si>
    <t>14.874/2019</t>
  </si>
  <si>
    <t>Inexigibilidade</t>
  </si>
  <si>
    <r>
      <t xml:space="preserve">art. 30, </t>
    </r>
    <r>
      <rPr>
        <i/>
        <sz val="8"/>
        <color theme="1"/>
        <rFont val="Calibri"/>
        <family val="2"/>
        <scheme val="minor"/>
      </rPr>
      <t>caput</t>
    </r>
    <r>
      <rPr>
        <sz val="8"/>
        <color theme="1"/>
        <rFont val="Calibri"/>
        <family val="2"/>
        <scheme val="minor"/>
      </rPr>
      <t>, Lei 13.303/16</t>
    </r>
  </si>
  <si>
    <t>Prestação dos serviços de compartilhamento de escâneres para o Porto do Rio de Janeiro</t>
  </si>
  <si>
    <t>SUPDEN</t>
  </si>
  <si>
    <t>2385ª - 16/01/2020</t>
  </si>
  <si>
    <t>MULTI-RIO OPERAÇÕES PORTUÁRIAS S.A.</t>
  </si>
  <si>
    <t>02.877.283/0001-80</t>
  </si>
  <si>
    <t>1.902/2020</t>
  </si>
  <si>
    <t xml:space="preserve">02/2020  </t>
  </si>
  <si>
    <t>04/02/2020</t>
  </si>
  <si>
    <t>Participação da CDRJ na 26ª Intermodal South America 2020</t>
  </si>
  <si>
    <t>Contrato Adesão</t>
  </si>
  <si>
    <t>457/2020-E</t>
  </si>
  <si>
    <t>27/04/2020</t>
  </si>
  <si>
    <t>Atualização do PB e orçamento para a execução das obras de aprofundamento do calado de embarcações no trecho  entre cabeços 100 a 124 no Porto do RJ</t>
  </si>
  <si>
    <t>SUPENG</t>
  </si>
  <si>
    <t>TOSTES &amp; MEDEIROS ENGENHARIA LTDA</t>
  </si>
  <si>
    <t>04/06/2020</t>
  </si>
  <si>
    <t>08/06/2020</t>
  </si>
  <si>
    <t>743/2020-E</t>
  </si>
  <si>
    <t>14/05/2020</t>
  </si>
  <si>
    <t>art. 30, I, Lei 13.303/16</t>
  </si>
  <si>
    <t>Assinatura da plataforma Sollicita para apoio, orientação, capacitação e informação na área de licitações e contratos administrativos</t>
  </si>
  <si>
    <t>GECOMP</t>
  </si>
  <si>
    <t>EDITORA NEGÓCIOS PÚBLICOS DO BRASIL EIRELI-ME</t>
  </si>
  <si>
    <t>06.132.270/0001-32</t>
  </si>
  <si>
    <t>50905.000474/2020-98</t>
  </si>
  <si>
    <t>28/05/2020</t>
  </si>
  <si>
    <t>Locação e manutenção de 1 (um) capilar de fibra óptica apagada na Ponte Rio-Niterói</t>
  </si>
  <si>
    <t>SUDESV</t>
  </si>
  <si>
    <t>2420ª - 13/08/2020</t>
  </si>
  <si>
    <t>CONSÓRCIO INFRA BR TELECOM</t>
  </si>
  <si>
    <t>26.405.748/0001-68</t>
  </si>
  <si>
    <t>50905.000163/2020-29</t>
  </si>
  <si>
    <t>07/07/2020</t>
  </si>
  <si>
    <t>Aquisição de munições para a Guarda Portuária</t>
  </si>
  <si>
    <t xml:space="preserve">50905.000646/2020-23 </t>
  </si>
  <si>
    <t>01/10/2020</t>
  </si>
  <si>
    <t>Participação da CDRJ na Brasil Export 2020</t>
  </si>
  <si>
    <t>50905.002783/2020-01</t>
  </si>
  <si>
    <t>03/11/2020</t>
  </si>
  <si>
    <t>Participação da CDRJ na 39ª ENAEX</t>
  </si>
  <si>
    <t>ASSOCIAÇÃO DE COMÉRCIO EXTERIOR DO BRASIL</t>
  </si>
  <si>
    <t>34.152.660/0001-00</t>
  </si>
  <si>
    <t>50905.003345/2020-51</t>
  </si>
  <si>
    <t>2438ª - 26/11/2020</t>
  </si>
  <si>
    <t>BOSSA TURISMO, EVENTOS E COMUNICAÇÃO CORPORATIVA EIRELI</t>
  </si>
  <si>
    <t>50905.003070/2020-56</t>
  </si>
  <si>
    <t>23/11/2020</t>
  </si>
  <si>
    <t>Aquisição de radares e câmeras para o VTMIS do RIOPOR</t>
  </si>
  <si>
    <t>2437ª - 24/11/2020</t>
  </si>
  <si>
    <t>HENSOLDT DO BRASIL SEGURANCA E DEFESA ELETRONICA E OPTICA LTDA</t>
  </si>
  <si>
    <t>17.424.963/0001-15</t>
  </si>
  <si>
    <t>45/2020</t>
  </si>
  <si>
    <t>50905.000035/2020-85</t>
  </si>
  <si>
    <t>26/06/2020</t>
  </si>
  <si>
    <t>RCE</t>
  </si>
  <si>
    <t>Lei 13.303/16</t>
  </si>
  <si>
    <t>Cessão de uso onerosa de imóvel em área não operacional situado no Porto de Itaguaí, Ilha da Madeira – Itaguaí/RJ</t>
  </si>
  <si>
    <t>2430ª - 16/10/2020</t>
  </si>
  <si>
    <t>Fase Externa</t>
  </si>
  <si>
    <t>NÃO</t>
  </si>
  <si>
    <t>CSN MINERAÇÃO S.A – CMIN</t>
  </si>
  <si>
    <t>08.902.291/0001-15</t>
  </si>
  <si>
    <t>50905.001011/2020-43</t>
  </si>
  <si>
    <t>18/08/2020</t>
  </si>
  <si>
    <t>Obras de reforço estrutural do Cais da Gamboa entre os cabeços 100 e 124 no Porto do Rio de Janeiro</t>
  </si>
  <si>
    <t>2439ª - 27/11/2020</t>
  </si>
  <si>
    <t>CONSÓRCIO PORTO RIO 1</t>
  </si>
  <si>
    <t>45.140.843/0001-21</t>
  </si>
  <si>
    <t>06/2022</t>
  </si>
  <si>
    <t>50905.001526/2020-43</t>
  </si>
  <si>
    <t>02/09/2020</t>
  </si>
  <si>
    <t>Obras de implantação do novo Portão 32 do Porto do Rio de Janeiro</t>
  </si>
  <si>
    <t>2424ª - 10/09/2020</t>
  </si>
  <si>
    <t>MJRE CONSTRUTORA LTDA</t>
  </si>
  <si>
    <t>05.851.921/0001-81</t>
  </si>
  <si>
    <t>50/2020</t>
  </si>
  <si>
    <t>50905.001284/2020-98</t>
  </si>
  <si>
    <t>19/10/2020</t>
  </si>
  <si>
    <t>Prestação dos serviços de elaboração de análise estrutural sobre o canal do mangue no Porto do Rio de Janeiro</t>
  </si>
  <si>
    <t>2448ª - 21/01/2021</t>
  </si>
  <si>
    <t>INTEGRA CONSULTORIA DE ENGENHARIA EIRELI EPP</t>
  </si>
  <si>
    <t>28.499.841/0001-04</t>
  </si>
  <si>
    <t>50905.000876/2020-92</t>
  </si>
  <si>
    <t>17/11/2020</t>
  </si>
  <si>
    <t>Obras de pavimentação viária no Cais da Gamboa do Porto do Rio de Janeiro</t>
  </si>
  <si>
    <t>2442ª - 17/12/2020</t>
  </si>
  <si>
    <t>LOCPLAN LOCADORA E SERVIÇOS LTDA</t>
  </si>
  <si>
    <t>06.205.109/0001-41</t>
  </si>
  <si>
    <t>08/2022</t>
  </si>
  <si>
    <t>50905.003662/2020-78</t>
  </si>
  <si>
    <t>14/12/2020</t>
  </si>
  <si>
    <t>Obras de remodelação da linha férrea no trecho compreendido entre o Portão do Arará e os Terminais de Contêineres do Porto do Rio de Janeiro</t>
  </si>
  <si>
    <t>2485ª - 26/08/2021</t>
  </si>
  <si>
    <t>CONSTRUTORA COEFER LTDA</t>
  </si>
  <si>
    <t>23/2022</t>
  </si>
  <si>
    <t>597/2020</t>
  </si>
  <si>
    <t>14/01/2020</t>
  </si>
  <si>
    <t>Pregão</t>
  </si>
  <si>
    <t>Lei 10.520/02</t>
  </si>
  <si>
    <t>Prestação dos serviços de manutenção de veículos da frota própria da CDRJ</t>
  </si>
  <si>
    <t>1.795/2020; 96/2020-E</t>
  </si>
  <si>
    <t>Prestação de serviços de seguro de vida em grupo e de acidentes pessoais</t>
  </si>
  <si>
    <t>SUBENE</t>
  </si>
  <si>
    <t>2395ª - 18/03/2020</t>
  </si>
  <si>
    <t>GENTE SEGURADORA S/A</t>
  </si>
  <si>
    <t>50905.000925/2020-97</t>
  </si>
  <si>
    <t>05/02/2020</t>
  </si>
  <si>
    <t>Registro de preços para aquisição de materiais diversos (expediente, consumo, etc.)</t>
  </si>
  <si>
    <t>SUPATR</t>
  </si>
  <si>
    <t>41/2021; 50/2021</t>
  </si>
  <si>
    <t>24/08/2021</t>
  </si>
  <si>
    <t>26/08/2021</t>
  </si>
  <si>
    <t>50905.000693/2020-77</t>
  </si>
  <si>
    <t>28/02/2020</t>
  </si>
  <si>
    <t>Registro de preços para aquisição de materiais de sinalização náutica para os Portos da CDRJ</t>
  </si>
  <si>
    <t>14 a 16/2021; 36 a 39/21</t>
  </si>
  <si>
    <t>50905.000113/2020-41</t>
  </si>
  <si>
    <t>Prestação dos serviços de sondagem por jet-probe e/ou lavagem direta</t>
  </si>
  <si>
    <t>2423ª - 02/09/2020</t>
  </si>
  <si>
    <t>HIDROTOPO CONSULTORIA E PROJETOS LTDA</t>
  </si>
  <si>
    <t>31.250.137/0001-28</t>
  </si>
  <si>
    <t>50905.000044/2020-76</t>
  </si>
  <si>
    <t>Prestação de serviço de assistência médica e hospitalar</t>
  </si>
  <si>
    <t>2411ª - 19/06/2020</t>
  </si>
  <si>
    <t>27/07/20; 05/08/20</t>
  </si>
  <si>
    <t>04/2022</t>
  </si>
  <si>
    <t>458/2020-E</t>
  </si>
  <si>
    <t>17/04/2020</t>
  </si>
  <si>
    <t>Lei 13.979/20</t>
  </si>
  <si>
    <t>Aquisição de notebooks para atender as necessidades dos empregados da CDRJ em teletrabalho face à pandemia da COVID-19 (Coronavírus)</t>
  </si>
  <si>
    <t>2400ª - 24/04/2020</t>
  </si>
  <si>
    <t>ITEM 1 - COMPACTA COM.E SERVICOS LTDA / ITEM 2 - SEMPRE TECNOLOGIA EIRELI</t>
  </si>
  <si>
    <t>13 e 14/2020</t>
  </si>
  <si>
    <t>50905.000284/2020-71</t>
  </si>
  <si>
    <t>Contratação de brigada de incêndio para as áreas operacionais públicas do Porto do Rio de Janeiro</t>
  </si>
  <si>
    <t>QUIMILAR COMERCIO E SERVICOS ESPECIALIZADOS LTDA</t>
  </si>
  <si>
    <t>86.776.499/0001-49</t>
  </si>
  <si>
    <t>12/2021</t>
  </si>
  <si>
    <t>50905.000280/2020-92</t>
  </si>
  <si>
    <t>25/05/2020</t>
  </si>
  <si>
    <t>Prestação de serviços de manutenção do sistema viário do Porto de Itaguaí</t>
  </si>
  <si>
    <t>2422ª - 27/08/2020</t>
  </si>
  <si>
    <t>Fracassada</t>
  </si>
  <si>
    <t>50905.000058/2020-90</t>
  </si>
  <si>
    <t>Prestação dos serviços de auditoria independente relativo às demonstrações financeiras trimestrais da CDRJ</t>
  </si>
  <si>
    <t>2412ª - 25/06/2020</t>
  </si>
  <si>
    <t>AUDIMEC - AUDITORES INDEPENDENTES S/S-EPP</t>
  </si>
  <si>
    <t>50905.001020/2020-34</t>
  </si>
  <si>
    <t>Locação de equipamentos de radiocomunicação para os Portos da CDRJ</t>
  </si>
  <si>
    <t>2414ª - 09/07/2020</t>
  </si>
  <si>
    <t>06/2021</t>
  </si>
  <si>
    <t>50905.000252/2020-75</t>
  </si>
  <si>
    <t>12/06/2020</t>
  </si>
  <si>
    <t>Prestação dos serviços de capina, pode de árvores e corte de vegetação rasteira em terrenos dos Portos do Rio de Janeiro, de Itaguaí e de Angra dos Reis</t>
  </si>
  <si>
    <t>ITEM 1 - E N QUINTANILHA PRESTADORA DE SERVIÇOS / ITENS 2 E 3 - UNIS PLANTAS ORNAMENTAIS LTDA</t>
  </si>
  <si>
    <t>46 e 47/2020</t>
  </si>
  <si>
    <t>50905.000248/2020-15</t>
  </si>
  <si>
    <t>25/06/2020</t>
  </si>
  <si>
    <t>Registro de preços para contratação de clínica médica e/ou laboratório especializado para realização de testes sorológicos IgG/IgM COVID-19</t>
  </si>
  <si>
    <t>2417ª - 23/07/2020</t>
  </si>
  <si>
    <t>50905.000708/2020-05</t>
  </si>
  <si>
    <t>09/07/2020</t>
  </si>
  <si>
    <t>Prestação dos serviços de locação de relógios eletrônicos de ponto (REP)</t>
  </si>
  <si>
    <t>2431ª - 22/10/2020</t>
  </si>
  <si>
    <t>03/11; 13/11/2020</t>
  </si>
  <si>
    <t>SIM; NÃO</t>
  </si>
  <si>
    <t>ESTÁTER TECNOLOGIA E SERVIÇOS EIRELI</t>
  </si>
  <si>
    <t>15.011.202/0001-06</t>
  </si>
  <si>
    <t>02/2021</t>
  </si>
  <si>
    <t>50905.000061/2020-11</t>
  </si>
  <si>
    <t>27/07/2020</t>
  </si>
  <si>
    <t>Contratação de seguro de responsabilidade civil de Executivos (D&amp;O)</t>
  </si>
  <si>
    <t>FATOR SEGURADORA S.A.</t>
  </si>
  <si>
    <t>33.061.862/0001-83</t>
  </si>
  <si>
    <t>50905.000022/2020-14</t>
  </si>
  <si>
    <t>03/08/2020</t>
  </si>
  <si>
    <t>Registro de preços para aquisição de materiais de apoio à manutenção dos equipamentos de refrigeração</t>
  </si>
  <si>
    <t>2428ª - 02/10/2020</t>
  </si>
  <si>
    <t>ITENS 3,4,5,6 - N.B. DIST. E IMP. DE PRODUTOS / ITENS 8,9,10,11,13,14 - LUMEN COM. E SERV. MOTORES</t>
  </si>
  <si>
    <t>40,41/20; 27,28/21</t>
  </si>
  <si>
    <t>50905.000802/2020-56</t>
  </si>
  <si>
    <r>
      <t xml:space="preserve">Prestação de serviço de análise e avaliação do ativo da CDRJ para cálculo do </t>
    </r>
    <r>
      <rPr>
        <i/>
        <sz val="8"/>
        <color theme="1"/>
        <rFont val="Calibri"/>
        <family val="2"/>
        <scheme val="minor"/>
      </rPr>
      <t>impairment</t>
    </r>
  </si>
  <si>
    <t>SIGILOSO</t>
  </si>
  <si>
    <t>50905.001043/2020-49</t>
  </si>
  <si>
    <t>13/08/2020</t>
  </si>
  <si>
    <t>Registro de preços para prestação dos serviços de emissão e validação com fornecimento de certificado digital em dispositivos token USB criptográfico</t>
  </si>
  <si>
    <t>2433ª - 05/11/2020</t>
  </si>
  <si>
    <t>OBJECTTI SOLUÇÕES LTDA</t>
  </si>
  <si>
    <t>11.735.236/0001-92</t>
  </si>
  <si>
    <t>23/2021; 46 e 48/2021</t>
  </si>
  <si>
    <t>28/06; 28/09</t>
  </si>
  <si>
    <t>29/06; 01/10/21</t>
  </si>
  <si>
    <t>50905.000303/2020-69</t>
  </si>
  <si>
    <t>14/08/2020</t>
  </si>
  <si>
    <t>Prestação dos serviços de locação de veículos leves e utilitários</t>
  </si>
  <si>
    <t>HORIZONTE 16 LOCADORA DE VEÍCULOS LTDA-EPP</t>
  </si>
  <si>
    <t>21.921.129/0001-02</t>
  </si>
  <si>
    <t>48/2020</t>
  </si>
  <si>
    <t>50905.000278/2020-13</t>
  </si>
  <si>
    <t>21/08/2020</t>
  </si>
  <si>
    <t>Aquisição de cabos elétricos de média tensão</t>
  </si>
  <si>
    <t>LUMINA EQUIPAMENTOS ELETRICOS EIRELI</t>
  </si>
  <si>
    <t>21.119.233/0003-40</t>
  </si>
  <si>
    <t>42/2020</t>
  </si>
  <si>
    <t>50905.001262/2020-28</t>
  </si>
  <si>
    <t>24/08/2020</t>
  </si>
  <si>
    <t>Prestação dos serviços de consultoria tributária e fiscal no âmbito federal e municipal, com enfoque nas legislações tributárias</t>
  </si>
  <si>
    <t>2425ª - 17/09/2020</t>
  </si>
  <si>
    <t>CONVERGY SERVIÇOS E CONTABILIDADE LTDA</t>
  </si>
  <si>
    <t>50905.001105/2020-12</t>
  </si>
  <si>
    <t>26/08/2020</t>
  </si>
  <si>
    <t>Registro de preços para contratação de laboratório e/ou empresa especializada na prestação de serviços de testes sorológicos quantitativo IgG/IgM (metodologia: quimioluminescência) por via venosa para pesquisa de anticorpos da COVID-19</t>
  </si>
  <si>
    <t>Deserta</t>
  </si>
  <si>
    <t>50905.001813/2020-53</t>
  </si>
  <si>
    <t>Prestação dos serviços de coleta, transporte e destinação final do lixo gerado nas áreas administrativas do Porto de Itaguaí</t>
  </si>
  <si>
    <t>2441ª - 11/12/2020</t>
  </si>
  <si>
    <t>50905.002394/2020-77</t>
  </si>
  <si>
    <t>16/10/2020</t>
  </si>
  <si>
    <t>Prestação dos serviços especializados de realização de diagnóstico e adequação da CDRJ às exigências constantes da LGPD (Lei 13.709/2018)</t>
  </si>
  <si>
    <t>GERCOS</t>
  </si>
  <si>
    <t>2435ª - 12/11/2020</t>
  </si>
  <si>
    <t>MÓDULO SECURITY SOLUTIONS - EM RECUPERAÇÃO JUDICIAL</t>
  </si>
  <si>
    <t>28.712.123/0001-74</t>
  </si>
  <si>
    <t>01/2021</t>
  </si>
  <si>
    <t>50905.002017/2020-38</t>
  </si>
  <si>
    <t>21/10/2020</t>
  </si>
  <si>
    <t>Prestação dos serviços de manejo e controle de pombos para o Porto do Rio de Janeiro</t>
  </si>
  <si>
    <t>2445ª - 29/12/2020</t>
  </si>
  <si>
    <t>MMX RIO SOLUCOES AMBIENTAIS LTDA</t>
  </si>
  <si>
    <t>14.108.596/0001-52</t>
  </si>
  <si>
    <t>07/2021</t>
  </si>
  <si>
    <t>50905.000496/2020-58</t>
  </si>
  <si>
    <t>26/10/2020</t>
  </si>
  <si>
    <t>Contratação de sistema de gerenciamento jurídico na modalidade SaaS (Software as a Service)</t>
  </si>
  <si>
    <t>2444ª - 23/12/2020</t>
  </si>
  <si>
    <t>ATTIS PROCESSAMENTO DE DADOS LTDA</t>
  </si>
  <si>
    <t>10.761.611/0001-06</t>
  </si>
  <si>
    <t>04/2021</t>
  </si>
  <si>
    <t>50905.001279/2020-85</t>
  </si>
  <si>
    <t>27/10/2020</t>
  </si>
  <si>
    <t>Registro de preços para aquisição de materiais diversos para enfrentamento da COVID-19</t>
  </si>
  <si>
    <t>2441ª - 12/12/2020</t>
  </si>
  <si>
    <t>08, 09 E 10/2021; 40/2021</t>
  </si>
  <si>
    <t>50905.003256/2020-13</t>
  </si>
  <si>
    <t>25/11/2020</t>
  </si>
  <si>
    <t>Prestação dos serviços de transporte terrestre de cargas</t>
  </si>
  <si>
    <t>2446ª - 07/01/2021</t>
  </si>
  <si>
    <t xml:space="preserve"> CARGO ONIX RIO LOGÍSTICA DE TRANSPORTE DE CARGAS LTDA
</t>
  </si>
  <si>
    <t>07.244.182/0001-95</t>
  </si>
  <si>
    <t>05/2021</t>
  </si>
  <si>
    <t>50905.001065/2020-17</t>
  </si>
  <si>
    <t>07/12/2020</t>
  </si>
  <si>
    <t>Aquisição de licenças Microsoft, no modelo de subscrição, na modalidade Microsoft Enterprise Agreement Subscription (EAS)</t>
  </si>
  <si>
    <t>50905.003665/2020-10</t>
  </si>
  <si>
    <t>28/12/2020</t>
  </si>
  <si>
    <t>Prestação dos serviços de coleta, transporte e destinação final do lixo gerado nas áreas administrativas do Porto do Rio de Janeiro e de Itaguaí</t>
  </si>
  <si>
    <t>2452ª - 12/02/2021</t>
  </si>
  <si>
    <t>GRI KOLETA - GERENCIAMENTO DE RESÍDUOS INDUSTRIAIS S.A.</t>
  </si>
  <si>
    <t>08/2021</t>
  </si>
  <si>
    <t>Original</t>
  </si>
  <si>
    <t>DIVGAM</t>
  </si>
  <si>
    <t>Aditivo</t>
  </si>
  <si>
    <t>Concorrência</t>
  </si>
  <si>
    <t>SUPJUR</t>
  </si>
  <si>
    <t>Adesão</t>
  </si>
  <si>
    <t>DICONS</t>
  </si>
  <si>
    <t>Fase Interna</t>
  </si>
  <si>
    <t>IRP</t>
  </si>
  <si>
    <t>GERINC</t>
  </si>
  <si>
    <t>Suspenso</t>
  </si>
  <si>
    <t>SUPADM</t>
  </si>
  <si>
    <t>Em Andamento</t>
  </si>
  <si>
    <t>Revogada</t>
  </si>
  <si>
    <t>Anulada</t>
  </si>
  <si>
    <t>Acautelado</t>
  </si>
  <si>
    <t>DIVDOC</t>
  </si>
  <si>
    <t>SUPFIN</t>
  </si>
  <si>
    <t>SUPLAM</t>
  </si>
  <si>
    <t>DIGEFI</t>
  </si>
  <si>
    <t>SUPTIN</t>
  </si>
  <si>
    <t>GERFAC</t>
  </si>
  <si>
    <t>SUPGAB</t>
  </si>
  <si>
    <t>SUPREC</t>
  </si>
  <si>
    <t>GERCAR</t>
  </si>
  <si>
    <t>DIAPES</t>
  </si>
  <si>
    <t>CEPORT</t>
  </si>
  <si>
    <t>SUPCOM</t>
  </si>
  <si>
    <t>DIMACO</t>
  </si>
  <si>
    <t>SEACOM</t>
  </si>
  <si>
    <t>DIVETA</t>
  </si>
  <si>
    <t>DIVGAT</t>
  </si>
  <si>
    <t>SUPDEP</t>
  </si>
  <si>
    <t>DIDEPO</t>
  </si>
  <si>
    <t>DICOFI</t>
  </si>
  <si>
    <t>SUPLAN</t>
  </si>
  <si>
    <t>OUVGER</t>
  </si>
  <si>
    <t>DIPLAN</t>
  </si>
  <si>
    <t>DIPROB</t>
  </si>
  <si>
    <t>DIMAPO</t>
  </si>
  <si>
    <t>GERATE</t>
  </si>
  <si>
    <t>SUPITA</t>
  </si>
  <si>
    <t>DITRAP</t>
  </si>
  <si>
    <t>DIFCON</t>
  </si>
  <si>
    <t>DISERI</t>
  </si>
  <si>
    <t>DIFITA</t>
  </si>
  <si>
    <t>GERANG</t>
  </si>
  <si>
    <t>DITRAF</t>
  </si>
  <si>
    <t>DIFISC</t>
  </si>
  <si>
    <t>DISERV</t>
  </si>
  <si>
    <t>GERNIT</t>
  </si>
  <si>
    <t>SUPAUD</t>
  </si>
  <si>
    <t>SETALM</t>
  </si>
  <si>
    <t>GERNOP</t>
  </si>
  <si>
    <t>AUDINT</t>
  </si>
  <si>
    <t>ASSCOM</t>
  </si>
  <si>
    <t>GERPRI</t>
  </si>
  <si>
    <t>GERIME</t>
  </si>
  <si>
    <t>INDICADORES DE DESEMPENHO - 2015 (GERCAL)</t>
  </si>
  <si>
    <t>QUANTIDADE DE DISPENSAS (%)</t>
  </si>
  <si>
    <t>% DO VALOR DAS DISPENSAS EM RELAÇÃO AO TOTAL</t>
  </si>
  <si>
    <t>ECONOMIA APURADA (%)</t>
  </si>
  <si>
    <t>ECONOMIA  APURADA (R$)</t>
  </si>
  <si>
    <t>% DE CONCORRÊNCIAS</t>
  </si>
  <si>
    <t>% DE ADESÃO À ATA</t>
  </si>
  <si>
    <t>% DE INEXIGIBILIDADE</t>
  </si>
  <si>
    <t>% DE PROCESSOS CONCLUÍDOS</t>
  </si>
  <si>
    <t>% DE PROCESSOS EM ANDAMENTO</t>
  </si>
  <si>
    <t>% DE PROCESSOS CANCELADOS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</si>
</sst>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&quot;.&quot;000&quot;.&quot;000&quot;/&quot;0000&quot;-&quot;00"/>
    <numFmt numFmtId="165" formatCode="&quot;R$&quot;\ #,##0.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Arial"/>
      <family val="2"/>
    </font>
    <font>
      <b/>
      <sz val="20"/>
      <color theme="0"/>
      <name val="Calibri"/>
      <family val="2"/>
      <scheme val="minor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002776"/>
        <bgColor indexed="64"/>
      </patternFill>
    </fill>
    <fill>
      <patternFill patternType="solid">
        <fgColor rgb="FF92D4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94">
    <xf numFmtId="0" fontId="0" fillId="0" borderId="0" xfId="0"/>
    <xf numFmtId="14" fontId="0" fillId="0" borderId="0" xfId="0" applyNumberFormat="1" applyAlignment="1">
      <alignment wrapText="1"/>
    </xf>
    <xf numFmtId="0" fontId="0" fillId="4" borderId="0" xfId="0" applyFill="1"/>
    <xf numFmtId="14" fontId="0" fillId="4" borderId="0" xfId="0" applyNumberFormat="1" applyFill="1" applyAlignment="1">
      <alignment wrapText="1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49" fontId="0" fillId="4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8" fillId="4" borderId="0" xfId="0" applyFont="1" applyFill="1"/>
    <xf numFmtId="0" fontId="8" fillId="0" borderId="0" xfId="0" applyFont="1"/>
    <xf numFmtId="164" fontId="8" fillId="4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4" borderId="0" xfId="0" applyFill="1" applyAlignment="1">
      <alignment horizontal="center" wrapText="1"/>
    </xf>
    <xf numFmtId="9" fontId="0" fillId="4" borderId="0" xfId="2" applyFont="1" applyFill="1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2" applyFont="1" applyAlignment="1">
      <alignment horizontal="center"/>
    </xf>
    <xf numFmtId="14" fontId="0" fillId="4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5" fillId="2" borderId="2" xfId="3" applyFont="1" applyFill="1" applyBorder="1" applyAlignment="1">
      <alignment horizontal="center" vertical="center"/>
    </xf>
    <xf numFmtId="14" fontId="5" fillId="2" borderId="2" xfId="3" applyNumberFormat="1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/>
    <xf numFmtId="10" fontId="0" fillId="0" borderId="0" xfId="0" applyNumberFormat="1"/>
    <xf numFmtId="44" fontId="0" fillId="4" borderId="0" xfId="1" applyFont="1" applyFill="1"/>
    <xf numFmtId="44" fontId="0" fillId="0" borderId="0" xfId="1" applyFont="1"/>
    <xf numFmtId="0" fontId="2" fillId="0" borderId="0" xfId="3"/>
    <xf numFmtId="0" fontId="15" fillId="2" borderId="2" xfId="3" applyFont="1" applyFill="1" applyBorder="1" applyAlignment="1">
      <alignment horizontal="center" vertical="center"/>
    </xf>
    <xf numFmtId="14" fontId="15" fillId="2" borderId="2" xfId="3" applyNumberFormat="1" applyFont="1" applyFill="1" applyBorder="1" applyAlignment="1">
      <alignment horizontal="center" vertical="center" wrapText="1"/>
    </xf>
    <xf numFmtId="14" fontId="15" fillId="2" borderId="2" xfId="3" applyNumberFormat="1" applyFont="1" applyFill="1" applyBorder="1" applyAlignment="1">
      <alignment horizontal="center" vertical="center"/>
    </xf>
    <xf numFmtId="16" fontId="0" fillId="0" borderId="0" xfId="0" applyNumberFormat="1" applyAlignment="1">
      <alignment horizontal="center"/>
    </xf>
    <xf numFmtId="4" fontId="15" fillId="2" borderId="6" xfId="3" applyNumberFormat="1" applyFont="1" applyFill="1" applyBorder="1" applyAlignment="1">
      <alignment horizontal="center" vertical="center" wrapText="1"/>
    </xf>
    <xf numFmtId="0" fontId="6" fillId="5" borderId="0" xfId="0" applyFont="1" applyFill="1"/>
    <xf numFmtId="0" fontId="18" fillId="4" borderId="0" xfId="0" applyFont="1" applyFill="1" applyAlignment="1">
      <alignment horizontal="center" wrapText="1"/>
    </xf>
    <xf numFmtId="0" fontId="18" fillId="0" borderId="0" xfId="0" applyFont="1" applyAlignment="1">
      <alignment horizontal="center" wrapText="1"/>
    </xf>
    <xf numFmtId="0" fontId="10" fillId="2" borderId="7" xfId="3" applyFont="1" applyFill="1" applyBorder="1" applyAlignment="1">
      <alignment horizontal="center" vertical="center" wrapText="1"/>
    </xf>
    <xf numFmtId="49" fontId="10" fillId="2" borderId="7" xfId="3" applyNumberFormat="1" applyFont="1" applyFill="1" applyBorder="1" applyAlignment="1">
      <alignment horizontal="center" vertical="center" wrapText="1"/>
    </xf>
    <xf numFmtId="0" fontId="10" fillId="2" borderId="7" xfId="3" applyFont="1" applyFill="1" applyBorder="1" applyAlignment="1">
      <alignment horizontal="center" vertical="center"/>
    </xf>
    <xf numFmtId="14" fontId="10" fillId="2" borderId="7" xfId="3" applyNumberFormat="1" applyFont="1" applyFill="1" applyBorder="1" applyAlignment="1">
      <alignment horizontal="center" vertical="center"/>
    </xf>
    <xf numFmtId="44" fontId="10" fillId="2" borderId="7" xfId="1" applyFont="1" applyFill="1" applyBorder="1" applyAlignment="1">
      <alignment horizontal="center" vertical="center" wrapText="1"/>
    </xf>
    <xf numFmtId="44" fontId="15" fillId="2" borderId="7" xfId="1" applyFont="1" applyFill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/>
    </xf>
    <xf numFmtId="164" fontId="15" fillId="2" borderId="7" xfId="3" applyNumberFormat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49" fontId="14" fillId="5" borderId="7" xfId="0" applyNumberFormat="1" applyFont="1" applyFill="1" applyBorder="1" applyAlignment="1">
      <alignment horizontal="center" vertical="center"/>
    </xf>
    <xf numFmtId="49" fontId="9" fillId="5" borderId="7" xfId="2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49" fontId="9" fillId="5" borderId="7" xfId="0" applyNumberFormat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vertical="center"/>
    </xf>
    <xf numFmtId="0" fontId="9" fillId="5" borderId="7" xfId="0" applyFont="1" applyFill="1" applyBorder="1" applyAlignment="1">
      <alignment horizontal="center" vertical="center" wrapText="1"/>
    </xf>
    <xf numFmtId="14" fontId="9" fillId="5" borderId="8" xfId="0" applyNumberFormat="1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 wrapText="1"/>
    </xf>
    <xf numFmtId="9" fontId="9" fillId="5" borderId="7" xfId="2" applyFont="1" applyFill="1" applyBorder="1" applyAlignment="1">
      <alignment horizontal="center" vertical="center"/>
    </xf>
    <xf numFmtId="44" fontId="9" fillId="5" borderId="7" xfId="1" applyFont="1" applyFill="1" applyBorder="1" applyAlignment="1">
      <alignment vertical="center"/>
    </xf>
    <xf numFmtId="14" fontId="9" fillId="5" borderId="7" xfId="2" applyNumberFormat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left" vertical="center"/>
    </xf>
    <xf numFmtId="164" fontId="9" fillId="5" borderId="7" xfId="0" applyNumberFormat="1" applyFont="1" applyFill="1" applyBorder="1" applyAlignment="1">
      <alignment horizontal="center" vertical="center"/>
    </xf>
    <xf numFmtId="14" fontId="9" fillId="5" borderId="7" xfId="0" applyNumberFormat="1" applyFont="1" applyFill="1" applyBorder="1" applyAlignment="1">
      <alignment horizontal="center" vertical="center" wrapText="1"/>
    </xf>
    <xf numFmtId="14" fontId="9" fillId="5" borderId="7" xfId="0" applyNumberFormat="1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wrapText="1"/>
    </xf>
    <xf numFmtId="0" fontId="8" fillId="0" borderId="7" xfId="0" applyFont="1" applyBorder="1"/>
    <xf numFmtId="0" fontId="9" fillId="5" borderId="7" xfId="0" applyFont="1" applyFill="1" applyBorder="1" applyAlignment="1">
      <alignment vertical="center" wrapText="1"/>
    </xf>
    <xf numFmtId="14" fontId="16" fillId="2" borderId="7" xfId="3" applyNumberFormat="1" applyFont="1" applyFill="1" applyBorder="1" applyAlignment="1">
      <alignment wrapText="1"/>
    </xf>
    <xf numFmtId="0" fontId="16" fillId="2" borderId="7" xfId="3" applyFont="1" applyFill="1" applyBorder="1" applyAlignment="1">
      <alignment horizontal="center" vertical="center"/>
    </xf>
    <xf numFmtId="14" fontId="16" fillId="2" borderId="7" xfId="3" applyNumberFormat="1" applyFont="1" applyFill="1" applyBorder="1" applyAlignment="1">
      <alignment horizontal="center" vertical="center" wrapText="1"/>
    </xf>
    <xf numFmtId="0" fontId="16" fillId="2" borderId="7" xfId="3" applyFont="1" applyFill="1" applyBorder="1" applyAlignment="1">
      <alignment horizontal="center" vertical="center" wrapText="1"/>
    </xf>
    <xf numFmtId="49" fontId="9" fillId="5" borderId="7" xfId="0" applyNumberFormat="1" applyFont="1" applyFill="1" applyBorder="1" applyAlignment="1">
      <alignment horizontal="center" vertical="center" wrapText="1"/>
    </xf>
    <xf numFmtId="14" fontId="9" fillId="5" borderId="9" xfId="2" applyNumberFormat="1" applyFont="1" applyFill="1" applyBorder="1" applyAlignment="1">
      <alignment horizontal="center" vertical="center" wrapText="1"/>
    </xf>
    <xf numFmtId="9" fontId="9" fillId="5" borderId="7" xfId="2" applyFont="1" applyFill="1" applyBorder="1" applyAlignment="1">
      <alignment horizontal="center" vertical="center" wrapText="1"/>
    </xf>
    <xf numFmtId="14" fontId="9" fillId="5" borderId="8" xfId="0" applyNumberFormat="1" applyFont="1" applyFill="1" applyBorder="1" applyAlignment="1">
      <alignment horizontal="center" vertical="center" wrapText="1"/>
    </xf>
    <xf numFmtId="44" fontId="9" fillId="5" borderId="7" xfId="1" applyFont="1" applyFill="1" applyBorder="1" applyAlignment="1">
      <alignment horizontal="center" vertical="center"/>
    </xf>
    <xf numFmtId="49" fontId="22" fillId="5" borderId="7" xfId="0" applyNumberFormat="1" applyFont="1" applyFill="1" applyBorder="1" applyAlignment="1">
      <alignment horizontal="center" vertical="center"/>
    </xf>
    <xf numFmtId="14" fontId="9" fillId="0" borderId="7" xfId="0" applyNumberFormat="1" applyFont="1" applyBorder="1" applyAlignment="1">
      <alignment wrapText="1"/>
    </xf>
    <xf numFmtId="0" fontId="9" fillId="0" borderId="7" xfId="0" applyFont="1" applyBorder="1"/>
    <xf numFmtId="9" fontId="9" fillId="5" borderId="9" xfId="2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/>
    </xf>
    <xf numFmtId="49" fontId="21" fillId="5" borderId="7" xfId="0" applyNumberFormat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left" vertical="center" wrapText="1"/>
    </xf>
    <xf numFmtId="43" fontId="9" fillId="5" borderId="7" xfId="1" applyNumberFormat="1" applyFont="1" applyFill="1" applyBorder="1" applyAlignment="1">
      <alignment vertical="center"/>
    </xf>
    <xf numFmtId="0" fontId="0" fillId="0" borderId="7" xfId="0" applyBorder="1"/>
    <xf numFmtId="0" fontId="7" fillId="0" borderId="7" xfId="3" applyFont="1" applyBorder="1"/>
    <xf numFmtId="0" fontId="2" fillId="0" borderId="7" xfId="3" applyBorder="1"/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0" fontId="13" fillId="0" borderId="12" xfId="0" applyNumberFormat="1" applyFont="1" applyBorder="1" applyAlignment="1">
      <alignment horizontal="center" vertical="center"/>
    </xf>
    <xf numFmtId="10" fontId="13" fillId="0" borderId="13" xfId="0" applyNumberFormat="1" applyFont="1" applyBorder="1" applyAlignment="1">
      <alignment horizontal="center" vertical="center"/>
    </xf>
    <xf numFmtId="165" fontId="13" fillId="0" borderId="13" xfId="0" applyNumberFormat="1" applyFont="1" applyBorder="1" applyAlignment="1">
      <alignment horizontal="center" vertical="center"/>
    </xf>
    <xf numFmtId="10" fontId="13" fillId="0" borderId="14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</cellXfs>
  <cellStyles count="9">
    <cellStyle name="Moeda" xfId="1" builtinId="4"/>
    <cellStyle name="Normal" xfId="0" builtinId="0"/>
    <cellStyle name="Normal 2" xfId="3"/>
    <cellStyle name="Porcentagem" xfId="2" builtinId="5"/>
    <cellStyle name="Título 5" xfId="4"/>
    <cellStyle name="Título 6" xfId="5"/>
    <cellStyle name="Título 7" xfId="6"/>
    <cellStyle name="Título 8" xfId="7"/>
    <cellStyle name="Total 2" xfId="8"/>
  </cellStyles>
  <dxfs count="54"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&quot;R$&quot;\ #,##0.00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general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general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0&quot;.&quot;000&quot;.&quot;000&quot;/&quot;0000&quot;-&quot;00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3" formatCode="0%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3" formatCode="0%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30" formatCode="@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8"/>
        </top>
        <bottom style="thin">
          <color indexed="64"/>
        </bottom>
      </border>
    </dxf>
    <dxf>
      <fill>
        <patternFill>
          <bgColor rgb="FF47FF9A"/>
        </patternFill>
      </fill>
    </dxf>
    <dxf>
      <fill>
        <patternFill>
          <bgColor rgb="FFFF3C3C"/>
        </patternFill>
      </fill>
    </dxf>
    <dxf>
      <fill>
        <patternFill>
          <bgColor rgb="FFFF3C3C"/>
        </patternFill>
      </fill>
    </dxf>
    <dxf>
      <fill>
        <patternFill>
          <bgColor rgb="FFFF3C3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FF3C3C"/>
      <color rgb="FFFF5353"/>
      <color rgb="FF47FF9A"/>
      <color rgb="FF92D400"/>
      <color rgb="FF0027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1" name="TabLicitacoes" displayName="TabLicitacoes" ref="B4:AG83" totalsRowShown="0" tableBorderDxfId="44">
  <autoFilter ref="B4:AG83"/>
  <sortState ref="B5:AG43">
    <sortCondition ref="E4:E43"/>
  </sortState>
  <tableColumns count="32">
    <tableColumn id="1" name="N° PROCESSO " dataDxfId="43"/>
    <tableColumn id="2" name="Nº LICITAÇÃO" dataDxfId="42"/>
    <tableColumn id="6" name="DATA ABERTURA" dataDxfId="41"/>
    <tableColumn id="3" name="MODALIDADE" dataDxfId="40"/>
    <tableColumn id="4" name="FUNDAMENTAÇÃO LEGAL" dataDxfId="39"/>
    <tableColumn id="5" name="OBJETO" dataDxfId="38"/>
    <tableColumn id="7" name="SETOR REQUISITANTE" dataDxfId="37"/>
    <tableColumn id="8" name="COTAÇÃO ELETRÔNICA" dataDxfId="36"/>
    <tableColumn id="9" name="AUTORIZAÇÃO" dataDxfId="35"/>
    <tableColumn id="10" name="DATA" dataDxfId="34"/>
    <tableColumn id="11" name="SITUAÇÃO ATUAL" dataDxfId="33"/>
    <tableColumn id="32" name="DATA PUBLICAÇÃO EDITAL" dataDxfId="32"/>
    <tableColumn id="31" name="HOUVE IMPUGNAÇÃO?" dataDxfId="31"/>
    <tableColumn id="12" name="VALOR ESTIMADO" dataDxfId="30" dataCellStyle="Moeda"/>
    <tableColumn id="13" name="VALOR AQUISIÇÃO" dataDxfId="29" dataCellStyle="Moeda"/>
    <tableColumn id="14" name="% DE REDUÇÃO" dataDxfId="28" dataCellStyle="Porcentagem">
      <calculatedColumnFormula>IFERROR((O5-P5)/O5,)</calculatedColumnFormula>
    </tableColumn>
    <tableColumn id="30" name="HOUVE RECURSO?" dataDxfId="27" dataCellStyle="Porcentagem"/>
    <tableColumn id="29" name="DATA HOMOLOGAÇÃO" dataDxfId="26" dataCellStyle="Porcentagem"/>
    <tableColumn id="15" name="CONTRATADA" dataDxfId="25"/>
    <tableColumn id="16" name="CNPJ" dataDxfId="24"/>
    <tableColumn id="17" name="INSTRUMENTO DE CONTRATAÇÃO" dataDxfId="23"/>
    <tableColumn id="18" name="Nº" dataDxfId="22"/>
    <tableColumn id="19" name="DATA ASSINATURA" dataDxfId="21"/>
    <tableColumn id="20" name="DATA D.O.U." dataDxfId="20"/>
    <tableColumn id="21" name="DATA INÍCIO DO CONTRATO" dataDxfId="19"/>
    <tableColumn id="22" name="DATA TÉRMINO DO CONTRATO" dataDxfId="18"/>
    <tableColumn id="23" name="FISCAL ADMINISTRATIVO" dataDxfId="17"/>
    <tableColumn id="24" name="FISCAL TÉCNICO" dataDxfId="16"/>
    <tableColumn id="25" name="GESTOR" dataDxfId="15"/>
    <tableColumn id="26" name="EMAIL DO GESTOR" dataDxfId="14"/>
    <tableColumn id="27" name="TIPO DE CONTRATO" dataDxfId="13"/>
    <tableColumn id="28" name="CONTRATO ORIGINAL (NÚMERO)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B3:K4" totalsRowShown="0" headerRowDxfId="11" dataDxfId="10">
  <tableColumns count="10">
    <tableColumn id="1" name="QUANTIDADE DE DISPENSAS (%)" dataDxfId="9">
      <calculatedColumnFormula>COUNT('Planilha de Controle'!#REF!)/COUNT('Planilha de Controle'!O5:O83)</calculatedColumnFormula>
    </tableColumn>
    <tableColumn id="2" name="% DO VALOR DAS DISPENSAS EM RELAÇÃO AO TOTAL" dataDxfId="8">
      <calculatedColumnFormula>SUM('Planilha de Controle'!#REF!)/SUM('Planilha de Controle'!O5:O83)</calculatedColumnFormula>
    </tableColumn>
    <tableColumn id="3" name="ECONOMIA APURADA (%)" dataDxfId="7">
      <calculatedColumnFormula>(4669230.04-3598181.5)/4669230.04</calculatedColumnFormula>
    </tableColumn>
    <tableColumn id="4" name="ECONOMIA  APURADA (R$)" dataDxfId="6">
      <calculatedColumnFormula>4669230.04-3598181.5</calculatedColumnFormula>
    </tableColumn>
    <tableColumn id="5" name="% DE CONCORRÊNCIAS" dataDxfId="5">
      <calculatedColumnFormula>('Planilha de Controle'!#REF!+'Planilha de Controle'!#REF!+'Planilha de Controle'!#REF!+'Planilha de Controle'!#REF!+'Planilha de Controle'!#REF!)/SUM('Planilha de Controle'!O5:O83)</calculatedColumnFormula>
    </tableColumn>
    <tableColumn id="6" name="% DE ADESÃO À ATA" dataDxfId="4">
      <calculatedColumnFormula>SUM('Planilha de Controle'!#REF!)/SUM('Planilha de Controle'!O5:O83)</calculatedColumnFormula>
    </tableColumn>
    <tableColumn id="7" name="% DE INEXIGIBILIDADE" dataDxfId="3">
      <calculatedColumnFormula>SUM('Planilha de Controle'!#REF!)/SUM('Planilha de Controle'!O5:O83)</calculatedColumnFormula>
    </tableColumn>
    <tableColumn id="8" name="% DE PROCESSOS CONCLUÍDOS" dataDxfId="2">
      <calculatedColumnFormula>46/76</calculatedColumnFormula>
    </tableColumn>
    <tableColumn id="9" name="% DE PROCESSOS EM ANDAMENTO" dataDxfId="1">
      <calculatedColumnFormula>25/76</calculatedColumnFormula>
    </tableColumn>
    <tableColumn id="10" name="% DE PROCESSOS CANCELADOS" dataDxfId="0">
      <calculatedColumnFormula>5/76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9"/>
  <sheetViews>
    <sheetView tabSelected="1" view="pageBreakPreview" zoomScaleNormal="100" zoomScaleSheetLayoutView="100" workbookViewId="0">
      <selection activeCell="AK60" sqref="AK60"/>
    </sheetView>
  </sheetViews>
  <sheetFormatPr defaultRowHeight="15"/>
  <cols>
    <col min="1" max="1" width="4.42578125" customWidth="1"/>
    <col min="2" max="2" width="20" style="5" customWidth="1"/>
    <col min="3" max="3" width="15" style="7" customWidth="1"/>
    <col min="4" max="4" width="12.42578125" style="7" customWidth="1"/>
    <col min="5" max="5" width="18.28515625" style="5" customWidth="1"/>
    <col min="6" max="6" width="21" style="5" customWidth="1"/>
    <col min="7" max="7" width="105" customWidth="1"/>
    <col min="8" max="8" width="12.5703125" style="5" customWidth="1"/>
    <col min="9" max="9" width="11.85546875" style="14" customWidth="1"/>
    <col min="10" max="10" width="12" style="5" customWidth="1"/>
    <col min="11" max="11" width="17.42578125" style="17" customWidth="1"/>
    <col min="12" max="12" width="14" style="35" bestFit="1" customWidth="1"/>
    <col min="13" max="13" width="14.42578125" style="14" customWidth="1"/>
    <col min="14" max="14" width="14" style="14" customWidth="1"/>
    <col min="15" max="16" width="14.7109375" style="26" bestFit="1" customWidth="1"/>
    <col min="17" max="17" width="8.28515625" style="15" customWidth="1"/>
    <col min="18" max="18" width="13.7109375" style="15" bestFit="1" customWidth="1"/>
    <col min="19" max="19" width="13.5703125" style="15" customWidth="1"/>
    <col min="20" max="20" width="66.85546875" style="9" customWidth="1"/>
    <col min="21" max="21" width="14.85546875" style="11" customWidth="1"/>
    <col min="22" max="22" width="22.42578125" style="5" customWidth="1"/>
    <col min="23" max="23" width="14.85546875" style="5" customWidth="1"/>
    <col min="24" max="24" width="11.85546875" style="1" customWidth="1"/>
    <col min="25" max="25" width="12.85546875" style="17" customWidth="1"/>
    <col min="26" max="26" width="25.28515625" style="1" hidden="1" customWidth="1"/>
    <col min="27" max="27" width="27.85546875" style="1" hidden="1" customWidth="1"/>
    <col min="28" max="28" width="25.28515625" hidden="1" customWidth="1"/>
    <col min="29" max="29" width="23" hidden="1" customWidth="1"/>
    <col min="30" max="30" width="25.28515625" hidden="1" customWidth="1"/>
    <col min="31" max="31" width="26.140625" hidden="1" customWidth="1"/>
    <col min="32" max="32" width="19.140625" hidden="1" customWidth="1"/>
    <col min="33" max="33" width="29.140625" hidden="1" customWidth="1"/>
  </cols>
  <sheetData>
    <row r="1" spans="1:33" ht="36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33"/>
      <c r="AA1" s="33"/>
      <c r="AB1" s="33"/>
      <c r="AC1" s="33"/>
      <c r="AD1" s="33"/>
      <c r="AE1" s="33"/>
      <c r="AF1" s="33"/>
      <c r="AG1" s="33"/>
    </row>
    <row r="2" spans="1:33" ht="3.75" customHeight="1">
      <c r="A2" s="2"/>
      <c r="B2" s="4"/>
      <c r="C2" s="6"/>
      <c r="D2" s="6"/>
      <c r="E2" s="4"/>
      <c r="F2" s="4"/>
      <c r="G2" s="2"/>
      <c r="H2" s="4"/>
      <c r="I2" s="12"/>
      <c r="J2" s="4"/>
      <c r="K2" s="16"/>
      <c r="L2" s="34"/>
      <c r="M2" s="12"/>
      <c r="N2" s="12"/>
      <c r="O2" s="25"/>
      <c r="P2" s="25"/>
      <c r="Q2" s="13"/>
      <c r="R2" s="13"/>
      <c r="S2" s="13"/>
      <c r="T2" s="8"/>
      <c r="U2" s="10"/>
      <c r="V2" s="4"/>
      <c r="W2" s="4"/>
      <c r="X2" s="3"/>
      <c r="Y2" s="16"/>
      <c r="Z2" s="3"/>
      <c r="AA2" s="3"/>
      <c r="AB2" s="2"/>
      <c r="AC2" s="2"/>
      <c r="AD2" s="2"/>
      <c r="AE2" s="2"/>
      <c r="AF2" s="2"/>
      <c r="AG2" s="2"/>
    </row>
    <row r="3" spans="1:33">
      <c r="B3" s="21"/>
      <c r="C3" s="22"/>
      <c r="D3" s="22"/>
      <c r="E3" s="21"/>
      <c r="F3" s="21"/>
      <c r="G3" s="23"/>
      <c r="H3" s="21"/>
    </row>
    <row r="4" spans="1:33" ht="33.75">
      <c r="B4" s="36" t="s">
        <v>1</v>
      </c>
      <c r="C4" s="37" t="s">
        <v>2</v>
      </c>
      <c r="D4" s="37" t="s">
        <v>3</v>
      </c>
      <c r="E4" s="38" t="s">
        <v>4</v>
      </c>
      <c r="F4" s="36" t="s">
        <v>5</v>
      </c>
      <c r="G4" s="38" t="s">
        <v>6</v>
      </c>
      <c r="H4" s="36" t="s">
        <v>7</v>
      </c>
      <c r="I4" s="36" t="s">
        <v>8</v>
      </c>
      <c r="J4" s="39" t="s">
        <v>9</v>
      </c>
      <c r="K4" s="39" t="s">
        <v>10</v>
      </c>
      <c r="L4" s="40" t="s">
        <v>11</v>
      </c>
      <c r="M4" s="40" t="s">
        <v>12</v>
      </c>
      <c r="N4" s="40" t="s">
        <v>13</v>
      </c>
      <c r="O4" s="40" t="s">
        <v>14</v>
      </c>
      <c r="P4" s="41" t="s">
        <v>15</v>
      </c>
      <c r="Q4" s="41" t="s">
        <v>16</v>
      </c>
      <c r="R4" s="41" t="s">
        <v>17</v>
      </c>
      <c r="S4" s="41" t="s">
        <v>18</v>
      </c>
      <c r="T4" s="42" t="s">
        <v>19</v>
      </c>
      <c r="U4" s="43" t="s">
        <v>20</v>
      </c>
      <c r="V4" s="32" t="s">
        <v>21</v>
      </c>
      <c r="W4" s="28" t="s">
        <v>22</v>
      </c>
      <c r="X4" s="29" t="s">
        <v>23</v>
      </c>
      <c r="Y4" s="30" t="s">
        <v>24</v>
      </c>
      <c r="Z4" s="19" t="s">
        <v>25</v>
      </c>
      <c r="AA4" s="19" t="s">
        <v>26</v>
      </c>
      <c r="AB4" s="18" t="s">
        <v>27</v>
      </c>
      <c r="AC4" s="18" t="s">
        <v>28</v>
      </c>
      <c r="AD4" s="18" t="s">
        <v>29</v>
      </c>
      <c r="AE4" s="19" t="s">
        <v>30</v>
      </c>
      <c r="AF4" s="20" t="s">
        <v>31</v>
      </c>
      <c r="AG4" s="20" t="s">
        <v>32</v>
      </c>
    </row>
    <row r="5" spans="1:33" s="23" customFormat="1" ht="15" customHeight="1">
      <c r="B5" s="44" t="s">
        <v>33</v>
      </c>
      <c r="C5" s="45" t="s">
        <v>34</v>
      </c>
      <c r="D5" s="46" t="s">
        <v>35</v>
      </c>
      <c r="E5" s="47" t="s">
        <v>36</v>
      </c>
      <c r="F5" s="48" t="s">
        <v>37</v>
      </c>
      <c r="G5" s="49" t="s">
        <v>38</v>
      </c>
      <c r="H5" s="44" t="s">
        <v>39</v>
      </c>
      <c r="I5" s="50" t="s">
        <v>40</v>
      </c>
      <c r="J5" s="44" t="s">
        <v>41</v>
      </c>
      <c r="K5" s="51">
        <v>43899</v>
      </c>
      <c r="L5" s="52" t="s">
        <v>42</v>
      </c>
      <c r="M5" s="53" t="s">
        <v>40</v>
      </c>
      <c r="N5" s="53" t="s">
        <v>40</v>
      </c>
      <c r="O5" s="54">
        <v>59800</v>
      </c>
      <c r="P5" s="54">
        <v>39000</v>
      </c>
      <c r="Q5" s="53">
        <f t="shared" ref="Q5:Q75" si="0">IFERROR((O5-P5)/O5,)</f>
        <v>0.34782608695652173</v>
      </c>
      <c r="R5" s="53" t="s">
        <v>40</v>
      </c>
      <c r="S5" s="55">
        <v>43899</v>
      </c>
      <c r="T5" s="56" t="s">
        <v>43</v>
      </c>
      <c r="U5" s="57">
        <v>15454120000136</v>
      </c>
      <c r="V5" s="44" t="s">
        <v>44</v>
      </c>
      <c r="W5" s="48" t="s">
        <v>45</v>
      </c>
      <c r="X5" s="58">
        <v>43903</v>
      </c>
      <c r="Y5" s="59">
        <v>43907</v>
      </c>
      <c r="Z5" s="60"/>
      <c r="AA5" s="60"/>
      <c r="AB5" s="61"/>
      <c r="AC5" s="61"/>
      <c r="AD5" s="61"/>
      <c r="AE5" s="61"/>
      <c r="AF5" s="61"/>
      <c r="AG5" s="61"/>
    </row>
    <row r="6" spans="1:33" s="23" customFormat="1" ht="15" customHeight="1">
      <c r="B6" s="44" t="s">
        <v>46</v>
      </c>
      <c r="C6" s="45" t="s">
        <v>47</v>
      </c>
      <c r="D6" s="46" t="s">
        <v>48</v>
      </c>
      <c r="E6" s="47" t="s">
        <v>36</v>
      </c>
      <c r="F6" s="48" t="s">
        <v>37</v>
      </c>
      <c r="G6" s="49" t="s">
        <v>49</v>
      </c>
      <c r="H6" s="44" t="s">
        <v>50</v>
      </c>
      <c r="I6" s="50" t="s">
        <v>40</v>
      </c>
      <c r="J6" s="44" t="s">
        <v>41</v>
      </c>
      <c r="K6" s="51">
        <v>43945</v>
      </c>
      <c r="L6" s="52" t="s">
        <v>42</v>
      </c>
      <c r="M6" s="53" t="s">
        <v>40</v>
      </c>
      <c r="N6" s="53" t="s">
        <v>40</v>
      </c>
      <c r="O6" s="54">
        <v>16809.25</v>
      </c>
      <c r="P6" s="54">
        <v>13322</v>
      </c>
      <c r="Q6" s="53">
        <f t="shared" ref="Q6:Q11" si="1">IFERROR((O6-P6)/O6,)</f>
        <v>0.20746017817570683</v>
      </c>
      <c r="R6" s="53" t="s">
        <v>40</v>
      </c>
      <c r="S6" s="55">
        <v>43945</v>
      </c>
      <c r="T6" s="56" t="s">
        <v>51</v>
      </c>
      <c r="U6" s="57" t="s">
        <v>52</v>
      </c>
      <c r="V6" s="44" t="s">
        <v>44</v>
      </c>
      <c r="W6" s="48" t="s">
        <v>53</v>
      </c>
      <c r="X6" s="58">
        <v>43948</v>
      </c>
      <c r="Y6" s="59">
        <v>43950</v>
      </c>
      <c r="Z6" s="60"/>
      <c r="AA6" s="60"/>
      <c r="AB6" s="61"/>
      <c r="AC6" s="61"/>
      <c r="AD6" s="61"/>
      <c r="AE6" s="61"/>
      <c r="AF6" s="61"/>
      <c r="AG6" s="61"/>
    </row>
    <row r="7" spans="1:33" s="23" customFormat="1" ht="15" customHeight="1">
      <c r="B7" s="44" t="s">
        <v>54</v>
      </c>
      <c r="C7" s="45" t="s">
        <v>55</v>
      </c>
      <c r="D7" s="46" t="s">
        <v>56</v>
      </c>
      <c r="E7" s="47" t="s">
        <v>36</v>
      </c>
      <c r="F7" s="48" t="s">
        <v>37</v>
      </c>
      <c r="G7" s="49" t="s">
        <v>57</v>
      </c>
      <c r="H7" s="44" t="s">
        <v>58</v>
      </c>
      <c r="I7" s="50" t="s">
        <v>59</v>
      </c>
      <c r="J7" s="44" t="s">
        <v>41</v>
      </c>
      <c r="K7" s="51">
        <v>43936</v>
      </c>
      <c r="L7" s="52" t="s">
        <v>42</v>
      </c>
      <c r="M7" s="53" t="s">
        <v>40</v>
      </c>
      <c r="N7" s="53" t="s">
        <v>40</v>
      </c>
      <c r="O7" s="54">
        <v>1215.79</v>
      </c>
      <c r="P7" s="54">
        <v>976.65</v>
      </c>
      <c r="Q7" s="53">
        <f t="shared" si="1"/>
        <v>0.19669515294582124</v>
      </c>
      <c r="R7" s="53" t="s">
        <v>40</v>
      </c>
      <c r="S7" s="55">
        <v>43936</v>
      </c>
      <c r="T7" s="56" t="s">
        <v>60</v>
      </c>
      <c r="U7" s="57">
        <v>34026298000120</v>
      </c>
      <c r="V7" s="44" t="s">
        <v>61</v>
      </c>
      <c r="W7" s="48" t="s">
        <v>62</v>
      </c>
      <c r="X7" s="58">
        <v>43937</v>
      </c>
      <c r="Y7" s="59">
        <v>43938</v>
      </c>
      <c r="Z7" s="60"/>
      <c r="AA7" s="60"/>
      <c r="AB7" s="61"/>
      <c r="AC7" s="61"/>
      <c r="AD7" s="61"/>
      <c r="AE7" s="61"/>
      <c r="AF7" s="61"/>
      <c r="AG7" s="61"/>
    </row>
    <row r="8" spans="1:33" s="23" customFormat="1" ht="15" customHeight="1">
      <c r="B8" s="44" t="s">
        <v>63</v>
      </c>
      <c r="C8" s="45" t="s">
        <v>64</v>
      </c>
      <c r="D8" s="46" t="s">
        <v>65</v>
      </c>
      <c r="E8" s="47" t="s">
        <v>36</v>
      </c>
      <c r="F8" s="48" t="s">
        <v>37</v>
      </c>
      <c r="G8" s="49" t="s">
        <v>66</v>
      </c>
      <c r="H8" s="44" t="s">
        <v>67</v>
      </c>
      <c r="I8" s="50" t="s">
        <v>40</v>
      </c>
      <c r="J8" s="44" t="s">
        <v>68</v>
      </c>
      <c r="K8" s="51">
        <v>43950</v>
      </c>
      <c r="L8" s="52" t="s">
        <v>42</v>
      </c>
      <c r="M8" s="53" t="s">
        <v>40</v>
      </c>
      <c r="N8" s="53" t="s">
        <v>40</v>
      </c>
      <c r="O8" s="54">
        <v>27666</v>
      </c>
      <c r="P8" s="54">
        <v>15500</v>
      </c>
      <c r="Q8" s="53">
        <f t="shared" si="1"/>
        <v>0.43974553603701294</v>
      </c>
      <c r="R8" s="53" t="s">
        <v>40</v>
      </c>
      <c r="S8" s="55">
        <v>43950</v>
      </c>
      <c r="T8" s="56" t="s">
        <v>69</v>
      </c>
      <c r="U8" s="57" t="s">
        <v>70</v>
      </c>
      <c r="V8" s="44" t="s">
        <v>44</v>
      </c>
      <c r="W8" s="48" t="s">
        <v>71</v>
      </c>
      <c r="X8" s="58">
        <v>43950</v>
      </c>
      <c r="Y8" s="59">
        <v>43955</v>
      </c>
      <c r="Z8" s="60"/>
      <c r="AA8" s="60"/>
      <c r="AB8" s="61"/>
      <c r="AC8" s="61"/>
      <c r="AD8" s="61"/>
      <c r="AE8" s="61"/>
      <c r="AF8" s="61"/>
      <c r="AG8" s="61"/>
    </row>
    <row r="9" spans="1:33" s="23" customFormat="1" ht="15" customHeight="1">
      <c r="B9" s="44" t="s">
        <v>72</v>
      </c>
      <c r="C9" s="45" t="s">
        <v>73</v>
      </c>
      <c r="D9" s="46" t="s">
        <v>74</v>
      </c>
      <c r="E9" s="47" t="s">
        <v>36</v>
      </c>
      <c r="F9" s="48" t="s">
        <v>75</v>
      </c>
      <c r="G9" s="49" t="s">
        <v>76</v>
      </c>
      <c r="H9" s="44" t="s">
        <v>77</v>
      </c>
      <c r="I9" s="50" t="s">
        <v>40</v>
      </c>
      <c r="J9" s="44" t="s">
        <v>41</v>
      </c>
      <c r="K9" s="51">
        <v>43914</v>
      </c>
      <c r="L9" s="52" t="s">
        <v>42</v>
      </c>
      <c r="M9" s="53" t="s">
        <v>40</v>
      </c>
      <c r="N9" s="53" t="s">
        <v>40</v>
      </c>
      <c r="O9" s="54">
        <v>6910</v>
      </c>
      <c r="P9" s="54">
        <v>6910</v>
      </c>
      <c r="Q9" s="53">
        <f t="shared" si="1"/>
        <v>0</v>
      </c>
      <c r="R9" s="53" t="s">
        <v>40</v>
      </c>
      <c r="S9" s="55">
        <v>43914</v>
      </c>
      <c r="T9" s="56" t="s">
        <v>78</v>
      </c>
      <c r="U9" s="57">
        <v>5872413000180</v>
      </c>
      <c r="V9" s="44" t="s">
        <v>61</v>
      </c>
      <c r="W9" s="48" t="s">
        <v>79</v>
      </c>
      <c r="X9" s="58">
        <v>43915</v>
      </c>
      <c r="Y9" s="59">
        <v>43916</v>
      </c>
      <c r="Z9" s="60"/>
      <c r="AA9" s="60"/>
      <c r="AB9" s="61"/>
      <c r="AC9" s="61"/>
      <c r="AD9" s="61"/>
      <c r="AE9" s="61"/>
      <c r="AF9" s="61"/>
      <c r="AG9" s="61"/>
    </row>
    <row r="10" spans="1:33" s="23" customFormat="1" ht="15" customHeight="1">
      <c r="B10" s="44" t="s">
        <v>80</v>
      </c>
      <c r="C10" s="45" t="s">
        <v>79</v>
      </c>
      <c r="D10" s="46" t="s">
        <v>81</v>
      </c>
      <c r="E10" s="47" t="s">
        <v>36</v>
      </c>
      <c r="F10" s="48" t="s">
        <v>82</v>
      </c>
      <c r="G10" s="49" t="s">
        <v>83</v>
      </c>
      <c r="H10" s="44" t="s">
        <v>58</v>
      </c>
      <c r="I10" s="50" t="s">
        <v>40</v>
      </c>
      <c r="J10" s="44" t="s">
        <v>41</v>
      </c>
      <c r="K10" s="51"/>
      <c r="L10" s="52" t="s">
        <v>84</v>
      </c>
      <c r="M10" s="53" t="s">
        <v>40</v>
      </c>
      <c r="N10" s="53" t="s">
        <v>40</v>
      </c>
      <c r="O10" s="54">
        <v>73083.850000000006</v>
      </c>
      <c r="P10" s="54"/>
      <c r="Q10" s="53">
        <f t="shared" si="1"/>
        <v>1</v>
      </c>
      <c r="R10" s="53"/>
      <c r="S10" s="53"/>
      <c r="T10" s="56"/>
      <c r="U10" s="57"/>
      <c r="V10" s="44" t="s">
        <v>61</v>
      </c>
      <c r="W10" s="48"/>
      <c r="X10" s="58"/>
      <c r="Y10" s="59"/>
      <c r="Z10" s="60"/>
      <c r="AA10" s="60"/>
      <c r="AB10" s="61"/>
      <c r="AC10" s="61"/>
      <c r="AD10" s="61"/>
      <c r="AE10" s="61"/>
      <c r="AF10" s="61"/>
      <c r="AG10" s="61"/>
    </row>
    <row r="11" spans="1:33" s="23" customFormat="1" ht="15" customHeight="1">
      <c r="B11" s="44" t="s">
        <v>85</v>
      </c>
      <c r="C11" s="45" t="s">
        <v>86</v>
      </c>
      <c r="D11" s="46" t="s">
        <v>87</v>
      </c>
      <c r="E11" s="47" t="s">
        <v>36</v>
      </c>
      <c r="F11" s="48" t="s">
        <v>82</v>
      </c>
      <c r="G11" s="49" t="s">
        <v>88</v>
      </c>
      <c r="H11" s="44" t="s">
        <v>89</v>
      </c>
      <c r="I11" s="50" t="s">
        <v>40</v>
      </c>
      <c r="J11" s="44" t="s">
        <v>68</v>
      </c>
      <c r="K11" s="51">
        <v>43921</v>
      </c>
      <c r="L11" s="52" t="s">
        <v>42</v>
      </c>
      <c r="M11" s="53" t="s">
        <v>40</v>
      </c>
      <c r="N11" s="53" t="s">
        <v>40</v>
      </c>
      <c r="O11" s="54">
        <v>6060.5</v>
      </c>
      <c r="P11" s="54">
        <v>4998</v>
      </c>
      <c r="Q11" s="53">
        <f t="shared" si="1"/>
        <v>0.17531556802244039</v>
      </c>
      <c r="R11" s="53" t="s">
        <v>40</v>
      </c>
      <c r="S11" s="55">
        <v>43921</v>
      </c>
      <c r="T11" s="56" t="s">
        <v>90</v>
      </c>
      <c r="U11" s="57" t="s">
        <v>91</v>
      </c>
      <c r="V11" s="44" t="s">
        <v>61</v>
      </c>
      <c r="W11" s="48" t="s">
        <v>92</v>
      </c>
      <c r="X11" s="58">
        <v>43949</v>
      </c>
      <c r="Y11" s="59">
        <v>43955</v>
      </c>
      <c r="Z11" s="60"/>
      <c r="AA11" s="60"/>
      <c r="AB11" s="61"/>
      <c r="AC11" s="61"/>
      <c r="AD11" s="61"/>
      <c r="AE11" s="61"/>
      <c r="AF11" s="61"/>
      <c r="AG11" s="61"/>
    </row>
    <row r="12" spans="1:33" s="23" customFormat="1" ht="15" customHeight="1">
      <c r="B12" s="44" t="s">
        <v>93</v>
      </c>
      <c r="C12" s="45" t="s">
        <v>62</v>
      </c>
      <c r="D12" s="46" t="s">
        <v>87</v>
      </c>
      <c r="E12" s="47" t="s">
        <v>36</v>
      </c>
      <c r="F12" s="48" t="s">
        <v>94</v>
      </c>
      <c r="G12" s="49" t="s">
        <v>95</v>
      </c>
      <c r="H12" s="44" t="s">
        <v>96</v>
      </c>
      <c r="I12" s="50" t="s">
        <v>40</v>
      </c>
      <c r="J12" s="44" t="s">
        <v>97</v>
      </c>
      <c r="K12" s="51">
        <v>43970</v>
      </c>
      <c r="L12" s="52" t="s">
        <v>42</v>
      </c>
      <c r="M12" s="53" t="s">
        <v>40</v>
      </c>
      <c r="N12" s="53" t="s">
        <v>40</v>
      </c>
      <c r="O12" s="54">
        <v>66713.33</v>
      </c>
      <c r="P12" s="54">
        <v>51890</v>
      </c>
      <c r="Q12" s="53">
        <f t="shared" ref="Q12:Q17" si="2">IFERROR((O12-P12)/O12,)</f>
        <v>0.22219442501221273</v>
      </c>
      <c r="R12" s="53" t="s">
        <v>40</v>
      </c>
      <c r="S12" s="55">
        <v>43970</v>
      </c>
      <c r="T12" s="56" t="s">
        <v>98</v>
      </c>
      <c r="U12" s="57">
        <v>28388616000109</v>
      </c>
      <c r="V12" s="44" t="s">
        <v>44</v>
      </c>
      <c r="W12" s="44" t="s">
        <v>99</v>
      </c>
      <c r="X12" s="58">
        <v>43971</v>
      </c>
      <c r="Y12" s="59">
        <v>43976</v>
      </c>
      <c r="Z12" s="60"/>
      <c r="AA12" s="60"/>
      <c r="AB12" s="61"/>
      <c r="AC12" s="61"/>
      <c r="AD12" s="61"/>
      <c r="AE12" s="61"/>
      <c r="AF12" s="61"/>
      <c r="AG12" s="61"/>
    </row>
    <row r="13" spans="1:33" s="23" customFormat="1" ht="15" customHeight="1">
      <c r="B13" s="44" t="s">
        <v>100</v>
      </c>
      <c r="C13" s="45" t="s">
        <v>92</v>
      </c>
      <c r="D13" s="46" t="s">
        <v>101</v>
      </c>
      <c r="E13" s="47" t="s">
        <v>36</v>
      </c>
      <c r="F13" s="48" t="s">
        <v>82</v>
      </c>
      <c r="G13" s="49" t="s">
        <v>102</v>
      </c>
      <c r="H13" s="44" t="s">
        <v>89</v>
      </c>
      <c r="I13" s="50" t="s">
        <v>40</v>
      </c>
      <c r="J13" s="44" t="s">
        <v>68</v>
      </c>
      <c r="K13" s="51">
        <v>43943</v>
      </c>
      <c r="L13" s="52" t="s">
        <v>42</v>
      </c>
      <c r="M13" s="53" t="s">
        <v>40</v>
      </c>
      <c r="N13" s="53" t="s">
        <v>40</v>
      </c>
      <c r="O13" s="54">
        <v>122361.67</v>
      </c>
      <c r="P13" s="54">
        <v>97300</v>
      </c>
      <c r="Q13" s="53">
        <f t="shared" si="2"/>
        <v>0.20481634485701281</v>
      </c>
      <c r="R13" s="53" t="s">
        <v>40</v>
      </c>
      <c r="S13" s="55">
        <v>43943</v>
      </c>
      <c r="T13" s="56" t="s">
        <v>103</v>
      </c>
      <c r="U13" s="57" t="s">
        <v>104</v>
      </c>
      <c r="V13" s="44" t="s">
        <v>61</v>
      </c>
      <c r="W13" s="48" t="s">
        <v>105</v>
      </c>
      <c r="X13" s="58">
        <v>43945</v>
      </c>
      <c r="Y13" s="59">
        <v>43948</v>
      </c>
      <c r="Z13" s="60"/>
      <c r="AA13" s="60"/>
      <c r="AB13" s="61"/>
      <c r="AC13" s="61"/>
      <c r="AD13" s="61"/>
      <c r="AE13" s="61"/>
      <c r="AF13" s="61"/>
      <c r="AG13" s="61"/>
    </row>
    <row r="14" spans="1:33" s="23" customFormat="1" ht="15" customHeight="1">
      <c r="B14" s="44" t="s">
        <v>106</v>
      </c>
      <c r="C14" s="45" t="s">
        <v>107</v>
      </c>
      <c r="D14" s="46" t="s">
        <v>108</v>
      </c>
      <c r="E14" s="47" t="s">
        <v>36</v>
      </c>
      <c r="F14" s="48" t="s">
        <v>82</v>
      </c>
      <c r="G14" s="49" t="s">
        <v>109</v>
      </c>
      <c r="H14" s="44" t="s">
        <v>89</v>
      </c>
      <c r="I14" s="50" t="s">
        <v>59</v>
      </c>
      <c r="J14" s="44" t="s">
        <v>68</v>
      </c>
      <c r="K14" s="51">
        <v>43958</v>
      </c>
      <c r="L14" s="52" t="s">
        <v>42</v>
      </c>
      <c r="M14" s="53" t="s">
        <v>40</v>
      </c>
      <c r="N14" s="53" t="s">
        <v>40</v>
      </c>
      <c r="O14" s="54">
        <v>528</v>
      </c>
      <c r="P14" s="54">
        <v>528</v>
      </c>
      <c r="Q14" s="53">
        <f t="shared" si="2"/>
        <v>0</v>
      </c>
      <c r="R14" s="53" t="s">
        <v>40</v>
      </c>
      <c r="S14" s="55">
        <v>43958</v>
      </c>
      <c r="T14" s="56" t="s">
        <v>110</v>
      </c>
      <c r="U14" s="57" t="s">
        <v>111</v>
      </c>
      <c r="V14" s="44" t="s">
        <v>61</v>
      </c>
      <c r="W14" s="48" t="s">
        <v>112</v>
      </c>
      <c r="X14" s="58">
        <v>43978</v>
      </c>
      <c r="Y14" s="59">
        <v>43979</v>
      </c>
      <c r="Z14" s="60"/>
      <c r="AA14" s="60"/>
      <c r="AB14" s="61"/>
      <c r="AC14" s="61"/>
      <c r="AD14" s="61"/>
      <c r="AE14" s="61"/>
      <c r="AF14" s="61"/>
      <c r="AG14" s="61"/>
    </row>
    <row r="15" spans="1:33" s="23" customFormat="1" ht="15" customHeight="1">
      <c r="B15" s="44" t="s">
        <v>113</v>
      </c>
      <c r="C15" s="45" t="s">
        <v>114</v>
      </c>
      <c r="D15" s="46" t="s">
        <v>115</v>
      </c>
      <c r="E15" s="47" t="s">
        <v>36</v>
      </c>
      <c r="F15" s="48" t="s">
        <v>37</v>
      </c>
      <c r="G15" s="49" t="s">
        <v>116</v>
      </c>
      <c r="H15" s="44" t="s">
        <v>117</v>
      </c>
      <c r="I15" s="50" t="s">
        <v>40</v>
      </c>
      <c r="J15" s="44" t="s">
        <v>97</v>
      </c>
      <c r="K15" s="51">
        <v>43962</v>
      </c>
      <c r="L15" s="52" t="s">
        <v>42</v>
      </c>
      <c r="M15" s="53" t="s">
        <v>40</v>
      </c>
      <c r="N15" s="53" t="s">
        <v>40</v>
      </c>
      <c r="O15" s="54">
        <v>15500</v>
      </c>
      <c r="P15" s="54">
        <v>8500</v>
      </c>
      <c r="Q15" s="53">
        <f t="shared" si="2"/>
        <v>0.45161290322580644</v>
      </c>
      <c r="R15" s="53" t="s">
        <v>40</v>
      </c>
      <c r="S15" s="55">
        <v>43962</v>
      </c>
      <c r="T15" s="56" t="s">
        <v>118</v>
      </c>
      <c r="U15" s="57">
        <v>32681701000120</v>
      </c>
      <c r="V15" s="44" t="s">
        <v>44</v>
      </c>
      <c r="W15" s="44" t="s">
        <v>119</v>
      </c>
      <c r="X15" s="58">
        <v>43973</v>
      </c>
      <c r="Y15" s="59">
        <v>43977</v>
      </c>
      <c r="Z15" s="60"/>
      <c r="AA15" s="60"/>
      <c r="AB15" s="61"/>
      <c r="AC15" s="61"/>
      <c r="AD15" s="61"/>
      <c r="AE15" s="61"/>
      <c r="AF15" s="61"/>
      <c r="AG15" s="61"/>
    </row>
    <row r="16" spans="1:33" s="23" customFormat="1" ht="15" customHeight="1">
      <c r="B16" s="44" t="s">
        <v>120</v>
      </c>
      <c r="C16" s="45" t="s">
        <v>121</v>
      </c>
      <c r="D16" s="46" t="s">
        <v>122</v>
      </c>
      <c r="E16" s="47" t="s">
        <v>36</v>
      </c>
      <c r="F16" s="48" t="s">
        <v>82</v>
      </c>
      <c r="G16" s="49" t="s">
        <v>123</v>
      </c>
      <c r="H16" s="44" t="s">
        <v>89</v>
      </c>
      <c r="I16" s="50" t="s">
        <v>59</v>
      </c>
      <c r="J16" s="44" t="s">
        <v>68</v>
      </c>
      <c r="K16" s="51">
        <v>43970</v>
      </c>
      <c r="L16" s="52" t="s">
        <v>42</v>
      </c>
      <c r="M16" s="53" t="s">
        <v>40</v>
      </c>
      <c r="N16" s="53" t="s">
        <v>40</v>
      </c>
      <c r="O16" s="54">
        <v>5831.8</v>
      </c>
      <c r="P16" s="54">
        <v>3567.3</v>
      </c>
      <c r="Q16" s="53">
        <f t="shared" si="2"/>
        <v>0.38830206797215266</v>
      </c>
      <c r="R16" s="53" t="s">
        <v>40</v>
      </c>
      <c r="S16" s="55">
        <v>43970</v>
      </c>
      <c r="T16" s="56" t="s">
        <v>124</v>
      </c>
      <c r="U16" s="57" t="s">
        <v>104</v>
      </c>
      <c r="V16" s="44" t="s">
        <v>61</v>
      </c>
      <c r="W16" s="44" t="s">
        <v>125</v>
      </c>
      <c r="X16" s="58">
        <v>43978</v>
      </c>
      <c r="Y16" s="59">
        <v>43979</v>
      </c>
      <c r="Z16" s="60"/>
      <c r="AA16" s="60"/>
      <c r="AB16" s="61"/>
      <c r="AC16" s="61"/>
      <c r="AD16" s="61"/>
      <c r="AE16" s="61"/>
      <c r="AF16" s="61"/>
      <c r="AG16" s="61"/>
    </row>
    <row r="17" spans="2:33" s="23" customFormat="1" ht="15" customHeight="1">
      <c r="B17" s="44" t="s">
        <v>126</v>
      </c>
      <c r="C17" s="45" t="s">
        <v>127</v>
      </c>
      <c r="D17" s="46" t="s">
        <v>128</v>
      </c>
      <c r="E17" s="47" t="s">
        <v>36</v>
      </c>
      <c r="F17" s="48" t="s">
        <v>94</v>
      </c>
      <c r="G17" s="49" t="s">
        <v>129</v>
      </c>
      <c r="H17" s="44" t="s">
        <v>58</v>
      </c>
      <c r="I17" s="50" t="s">
        <v>40</v>
      </c>
      <c r="J17" s="44" t="s">
        <v>41</v>
      </c>
      <c r="K17" s="51">
        <v>44095</v>
      </c>
      <c r="L17" s="52" t="s">
        <v>42</v>
      </c>
      <c r="M17" s="53" t="s">
        <v>40</v>
      </c>
      <c r="N17" s="53" t="s">
        <v>40</v>
      </c>
      <c r="O17" s="54">
        <v>68279.58</v>
      </c>
      <c r="P17" s="54">
        <v>43990</v>
      </c>
      <c r="Q17" s="53">
        <f t="shared" si="2"/>
        <v>0.35573710324521624</v>
      </c>
      <c r="R17" s="53" t="s">
        <v>40</v>
      </c>
      <c r="S17" s="55">
        <v>44095</v>
      </c>
      <c r="T17" s="56" t="s">
        <v>130</v>
      </c>
      <c r="U17" s="57">
        <v>15069260000190</v>
      </c>
      <c r="V17" s="44" t="s">
        <v>44</v>
      </c>
      <c r="W17" s="44" t="s">
        <v>131</v>
      </c>
      <c r="X17" s="58">
        <v>44103</v>
      </c>
      <c r="Y17" s="59">
        <v>44104</v>
      </c>
      <c r="Z17" s="60"/>
      <c r="AA17" s="60"/>
      <c r="AB17" s="61"/>
      <c r="AC17" s="61"/>
      <c r="AD17" s="61"/>
      <c r="AE17" s="61"/>
      <c r="AF17" s="61"/>
      <c r="AG17" s="61"/>
    </row>
    <row r="18" spans="2:33" s="23" customFormat="1" ht="15" customHeight="1">
      <c r="B18" s="44" t="s">
        <v>132</v>
      </c>
      <c r="C18" s="45" t="s">
        <v>133</v>
      </c>
      <c r="D18" s="46" t="s">
        <v>128</v>
      </c>
      <c r="E18" s="47" t="s">
        <v>36</v>
      </c>
      <c r="F18" s="48" t="s">
        <v>37</v>
      </c>
      <c r="G18" s="49" t="s">
        <v>134</v>
      </c>
      <c r="H18" s="44" t="s">
        <v>58</v>
      </c>
      <c r="I18" s="50" t="s">
        <v>59</v>
      </c>
      <c r="J18" s="44" t="s">
        <v>41</v>
      </c>
      <c r="K18" s="51">
        <v>44007</v>
      </c>
      <c r="L18" s="52" t="s">
        <v>42</v>
      </c>
      <c r="M18" s="53" t="s">
        <v>40</v>
      </c>
      <c r="N18" s="53" t="s">
        <v>40</v>
      </c>
      <c r="O18" s="54">
        <v>14816.27</v>
      </c>
      <c r="P18" s="54">
        <v>8781.7000000000007</v>
      </c>
      <c r="Q18" s="53">
        <f t="shared" ref="Q18:Q23" si="3">IFERROR((O18-P18)/O18,)</f>
        <v>0.4072934685990468</v>
      </c>
      <c r="R18" s="53" t="s">
        <v>40</v>
      </c>
      <c r="S18" s="55">
        <v>44033</v>
      </c>
      <c r="T18" s="56" t="s">
        <v>103</v>
      </c>
      <c r="U18" s="57" t="s">
        <v>104</v>
      </c>
      <c r="V18" s="44" t="s">
        <v>61</v>
      </c>
      <c r="W18" s="44" t="s">
        <v>135</v>
      </c>
      <c r="X18" s="58">
        <v>44032</v>
      </c>
      <c r="Y18" s="59">
        <v>44034</v>
      </c>
      <c r="Z18" s="60"/>
      <c r="AA18" s="60"/>
      <c r="AB18" s="61"/>
      <c r="AC18" s="61"/>
      <c r="AD18" s="61"/>
      <c r="AE18" s="61"/>
      <c r="AF18" s="61"/>
      <c r="AG18" s="61"/>
    </row>
    <row r="19" spans="2:33" s="23" customFormat="1" ht="15" customHeight="1">
      <c r="B19" s="44" t="s">
        <v>136</v>
      </c>
      <c r="C19" s="45" t="s">
        <v>137</v>
      </c>
      <c r="D19" s="46" t="s">
        <v>128</v>
      </c>
      <c r="E19" s="47" t="s">
        <v>36</v>
      </c>
      <c r="F19" s="48" t="s">
        <v>138</v>
      </c>
      <c r="G19" s="49" t="s">
        <v>139</v>
      </c>
      <c r="H19" s="44" t="s">
        <v>96</v>
      </c>
      <c r="I19" s="50" t="s">
        <v>40</v>
      </c>
      <c r="J19" s="44" t="s">
        <v>140</v>
      </c>
      <c r="K19" s="51" t="s">
        <v>141</v>
      </c>
      <c r="L19" s="52" t="s">
        <v>42</v>
      </c>
      <c r="M19" s="53" t="s">
        <v>40</v>
      </c>
      <c r="N19" s="53" t="s">
        <v>40</v>
      </c>
      <c r="O19" s="54">
        <v>490000</v>
      </c>
      <c r="P19" s="54">
        <v>490000</v>
      </c>
      <c r="Q19" s="53">
        <f t="shared" si="3"/>
        <v>0</v>
      </c>
      <c r="R19" s="53" t="s">
        <v>40</v>
      </c>
      <c r="S19" s="55">
        <v>43895</v>
      </c>
      <c r="T19" s="56" t="s">
        <v>142</v>
      </c>
      <c r="U19" s="57" t="s">
        <v>143</v>
      </c>
      <c r="V19" s="44" t="s">
        <v>44</v>
      </c>
      <c r="W19" s="44" t="s">
        <v>144</v>
      </c>
      <c r="X19" s="58">
        <v>44012</v>
      </c>
      <c r="Y19" s="59">
        <v>44015</v>
      </c>
      <c r="Z19" s="60"/>
      <c r="AA19" s="60"/>
      <c r="AB19" s="61"/>
      <c r="AC19" s="61"/>
      <c r="AD19" s="61"/>
      <c r="AE19" s="61"/>
      <c r="AF19" s="61"/>
      <c r="AG19" s="61"/>
    </row>
    <row r="20" spans="2:33" s="23" customFormat="1" ht="15" customHeight="1">
      <c r="B20" s="44" t="s">
        <v>145</v>
      </c>
      <c r="C20" s="45" t="s">
        <v>45</v>
      </c>
      <c r="D20" s="46" t="s">
        <v>146</v>
      </c>
      <c r="E20" s="47" t="s">
        <v>36</v>
      </c>
      <c r="F20" s="48" t="s">
        <v>37</v>
      </c>
      <c r="G20" s="49" t="s">
        <v>147</v>
      </c>
      <c r="H20" s="44" t="s">
        <v>148</v>
      </c>
      <c r="I20" s="50" t="s">
        <v>59</v>
      </c>
      <c r="J20" s="44" t="s">
        <v>149</v>
      </c>
      <c r="K20" s="51">
        <v>44012</v>
      </c>
      <c r="L20" s="52" t="s">
        <v>42</v>
      </c>
      <c r="M20" s="53" t="s">
        <v>40</v>
      </c>
      <c r="N20" s="53" t="s">
        <v>40</v>
      </c>
      <c r="O20" s="54">
        <v>15936.24</v>
      </c>
      <c r="P20" s="54">
        <v>13256.4</v>
      </c>
      <c r="Q20" s="53">
        <f t="shared" si="3"/>
        <v>0.16816011807051101</v>
      </c>
      <c r="R20" s="53" t="s">
        <v>40</v>
      </c>
      <c r="S20" s="55">
        <v>44012</v>
      </c>
      <c r="T20" s="56" t="s">
        <v>150</v>
      </c>
      <c r="U20" s="57">
        <v>2865717000121</v>
      </c>
      <c r="V20" s="44" t="s">
        <v>61</v>
      </c>
      <c r="W20" s="44" t="s">
        <v>151</v>
      </c>
      <c r="X20" s="58">
        <v>44027</v>
      </c>
      <c r="Y20" s="59">
        <v>44029</v>
      </c>
      <c r="Z20" s="60"/>
      <c r="AA20" s="60"/>
      <c r="AB20" s="61"/>
      <c r="AC20" s="61"/>
      <c r="AD20" s="61"/>
      <c r="AE20" s="61"/>
      <c r="AF20" s="61"/>
      <c r="AG20" s="61"/>
    </row>
    <row r="21" spans="2:33" s="23" customFormat="1" ht="15" customHeight="1">
      <c r="B21" s="44" t="s">
        <v>152</v>
      </c>
      <c r="C21" s="45" t="s">
        <v>112</v>
      </c>
      <c r="D21" s="46" t="s">
        <v>153</v>
      </c>
      <c r="E21" s="47" t="s">
        <v>36</v>
      </c>
      <c r="F21" s="48" t="s">
        <v>94</v>
      </c>
      <c r="G21" s="49" t="s">
        <v>154</v>
      </c>
      <c r="H21" s="44" t="s">
        <v>155</v>
      </c>
      <c r="I21" s="50" t="s">
        <v>40</v>
      </c>
      <c r="J21" s="44" t="s">
        <v>97</v>
      </c>
      <c r="K21" s="51">
        <v>44011</v>
      </c>
      <c r="L21" s="52" t="s">
        <v>42</v>
      </c>
      <c r="M21" s="53" t="s">
        <v>40</v>
      </c>
      <c r="N21" s="53" t="s">
        <v>40</v>
      </c>
      <c r="O21" s="54">
        <v>66359.75</v>
      </c>
      <c r="P21" s="54">
        <v>56638.79</v>
      </c>
      <c r="Q21" s="53">
        <f t="shared" si="3"/>
        <v>0.14648879780288501</v>
      </c>
      <c r="R21" s="53" t="s">
        <v>40</v>
      </c>
      <c r="S21" s="55">
        <v>44011</v>
      </c>
      <c r="T21" s="56" t="s">
        <v>156</v>
      </c>
      <c r="U21" s="57" t="s">
        <v>157</v>
      </c>
      <c r="V21" s="44" t="s">
        <v>44</v>
      </c>
      <c r="W21" s="44" t="s">
        <v>158</v>
      </c>
      <c r="X21" s="58">
        <v>44103</v>
      </c>
      <c r="Y21" s="59">
        <v>44105</v>
      </c>
      <c r="Z21" s="60"/>
      <c r="AA21" s="60"/>
      <c r="AB21" s="61"/>
      <c r="AC21" s="61"/>
      <c r="AD21" s="61"/>
      <c r="AE21" s="61"/>
      <c r="AF21" s="61"/>
      <c r="AG21" s="61"/>
    </row>
    <row r="22" spans="2:33" s="23" customFormat="1" ht="15" customHeight="1">
      <c r="B22" s="44" t="s">
        <v>159</v>
      </c>
      <c r="C22" s="45" t="s">
        <v>160</v>
      </c>
      <c r="D22" s="46" t="s">
        <v>153</v>
      </c>
      <c r="E22" s="47" t="s">
        <v>36</v>
      </c>
      <c r="F22" s="48" t="s">
        <v>94</v>
      </c>
      <c r="G22" s="49" t="s">
        <v>161</v>
      </c>
      <c r="H22" s="44" t="s">
        <v>155</v>
      </c>
      <c r="I22" s="50" t="s">
        <v>40</v>
      </c>
      <c r="J22" s="44" t="s">
        <v>97</v>
      </c>
      <c r="K22" s="51">
        <v>44077</v>
      </c>
      <c r="L22" s="52" t="s">
        <v>42</v>
      </c>
      <c r="M22" s="53" t="s">
        <v>40</v>
      </c>
      <c r="N22" s="53" t="s">
        <v>40</v>
      </c>
      <c r="O22" s="54">
        <v>64242.15</v>
      </c>
      <c r="P22" s="54">
        <v>52869.35</v>
      </c>
      <c r="Q22" s="53">
        <f t="shared" si="3"/>
        <v>0.17703018968076259</v>
      </c>
      <c r="R22" s="53" t="s">
        <v>40</v>
      </c>
      <c r="S22" s="55">
        <v>44077</v>
      </c>
      <c r="T22" s="56" t="s">
        <v>162</v>
      </c>
      <c r="U22" s="57" t="s">
        <v>163</v>
      </c>
      <c r="V22" s="44" t="s">
        <v>44</v>
      </c>
      <c r="W22" s="44" t="s">
        <v>164</v>
      </c>
      <c r="X22" s="58">
        <v>44117</v>
      </c>
      <c r="Y22" s="59">
        <v>44119</v>
      </c>
      <c r="Z22" s="60"/>
      <c r="AA22" s="60"/>
      <c r="AB22" s="61"/>
      <c r="AC22" s="61"/>
      <c r="AD22" s="61"/>
      <c r="AE22" s="61"/>
      <c r="AF22" s="61"/>
      <c r="AG22" s="61"/>
    </row>
    <row r="23" spans="2:33" s="23" customFormat="1" ht="15" customHeight="1">
      <c r="B23" s="44" t="s">
        <v>165</v>
      </c>
      <c r="C23" s="45" t="s">
        <v>166</v>
      </c>
      <c r="D23" s="46" t="s">
        <v>167</v>
      </c>
      <c r="E23" s="47" t="s">
        <v>36</v>
      </c>
      <c r="F23" s="48" t="s">
        <v>37</v>
      </c>
      <c r="G23" s="49" t="s">
        <v>168</v>
      </c>
      <c r="H23" s="44" t="s">
        <v>169</v>
      </c>
      <c r="I23" s="50" t="s">
        <v>59</v>
      </c>
      <c r="J23" s="44" t="s">
        <v>68</v>
      </c>
      <c r="K23" s="51">
        <v>43999</v>
      </c>
      <c r="L23" s="52" t="s">
        <v>42</v>
      </c>
      <c r="M23" s="53" t="s">
        <v>40</v>
      </c>
      <c r="N23" s="53" t="s">
        <v>40</v>
      </c>
      <c r="O23" s="54">
        <v>23570.240000000002</v>
      </c>
      <c r="P23" s="54">
        <f>7198.5+12445.84</f>
        <v>19644.34</v>
      </c>
      <c r="Q23" s="53">
        <f t="shared" si="3"/>
        <v>0.1665617320824905</v>
      </c>
      <c r="R23" s="53" t="s">
        <v>40</v>
      </c>
      <c r="S23" s="55">
        <v>43999</v>
      </c>
      <c r="T23" s="56" t="s">
        <v>170</v>
      </c>
      <c r="U23" s="57" t="s">
        <v>104</v>
      </c>
      <c r="V23" s="44" t="s">
        <v>61</v>
      </c>
      <c r="W23" s="44" t="s">
        <v>171</v>
      </c>
      <c r="X23" s="58" t="s">
        <v>172</v>
      </c>
      <c r="Y23" s="59" t="s">
        <v>173</v>
      </c>
      <c r="Z23" s="60"/>
      <c r="AA23" s="60"/>
      <c r="AB23" s="61"/>
      <c r="AC23" s="61"/>
      <c r="AD23" s="61"/>
      <c r="AE23" s="61"/>
      <c r="AF23" s="61"/>
      <c r="AG23" s="61"/>
    </row>
    <row r="24" spans="2:33" s="23" customFormat="1" ht="15" customHeight="1">
      <c r="B24" s="44" t="s">
        <v>174</v>
      </c>
      <c r="C24" s="45" t="s">
        <v>175</v>
      </c>
      <c r="D24" s="46" t="s">
        <v>176</v>
      </c>
      <c r="E24" s="47" t="s">
        <v>36</v>
      </c>
      <c r="F24" s="48" t="s">
        <v>82</v>
      </c>
      <c r="G24" s="49" t="s">
        <v>177</v>
      </c>
      <c r="H24" s="44" t="s">
        <v>89</v>
      </c>
      <c r="I24" s="50" t="s">
        <v>40</v>
      </c>
      <c r="J24" s="44" t="s">
        <v>68</v>
      </c>
      <c r="K24" s="51">
        <v>44035</v>
      </c>
      <c r="L24" s="52" t="s">
        <v>42</v>
      </c>
      <c r="M24" s="53" t="s">
        <v>40</v>
      </c>
      <c r="N24" s="53" t="s">
        <v>40</v>
      </c>
      <c r="O24" s="54">
        <v>94382.74</v>
      </c>
      <c r="P24" s="54">
        <v>69480</v>
      </c>
      <c r="Q24" s="53">
        <f t="shared" ref="Q24:Q29" si="4">IFERROR((O24-P24)/O24,)</f>
        <v>0.26384845364735127</v>
      </c>
      <c r="R24" s="53" t="s">
        <v>40</v>
      </c>
      <c r="S24" s="55">
        <v>44035</v>
      </c>
      <c r="T24" s="56" t="s">
        <v>178</v>
      </c>
      <c r="U24" s="57" t="s">
        <v>179</v>
      </c>
      <c r="V24" s="44" t="s">
        <v>61</v>
      </c>
      <c r="W24" s="44" t="s">
        <v>53</v>
      </c>
      <c r="X24" s="58">
        <v>44035</v>
      </c>
      <c r="Y24" s="59">
        <v>44036</v>
      </c>
      <c r="Z24" s="60"/>
      <c r="AA24" s="60"/>
      <c r="AB24" s="61"/>
      <c r="AC24" s="61"/>
      <c r="AD24" s="61"/>
      <c r="AE24" s="61"/>
      <c r="AF24" s="61"/>
      <c r="AG24" s="61"/>
    </row>
    <row r="25" spans="2:33" s="23" customFormat="1" ht="15" customHeight="1">
      <c r="B25" s="44" t="s">
        <v>180</v>
      </c>
      <c r="C25" s="45" t="s">
        <v>53</v>
      </c>
      <c r="D25" s="46" t="s">
        <v>176</v>
      </c>
      <c r="E25" s="47" t="s">
        <v>36</v>
      </c>
      <c r="F25" s="48" t="s">
        <v>82</v>
      </c>
      <c r="G25" s="49" t="s">
        <v>181</v>
      </c>
      <c r="H25" s="44" t="s">
        <v>58</v>
      </c>
      <c r="I25" s="50" t="s">
        <v>40</v>
      </c>
      <c r="J25" s="44" t="s">
        <v>41</v>
      </c>
      <c r="K25" s="51">
        <v>44035</v>
      </c>
      <c r="L25" s="52" t="s">
        <v>42</v>
      </c>
      <c r="M25" s="53" t="s">
        <v>40</v>
      </c>
      <c r="N25" s="53" t="s">
        <v>40</v>
      </c>
      <c r="O25" s="54">
        <v>64743.75</v>
      </c>
      <c r="P25" s="54">
        <v>29997</v>
      </c>
      <c r="Q25" s="53">
        <f t="shared" si="4"/>
        <v>0.53668114682884449</v>
      </c>
      <c r="R25" s="53" t="s">
        <v>40</v>
      </c>
      <c r="S25" s="55">
        <v>44035</v>
      </c>
      <c r="T25" s="56" t="s">
        <v>182</v>
      </c>
      <c r="U25" s="57">
        <v>57142978000105</v>
      </c>
      <c r="V25" s="44" t="s">
        <v>61</v>
      </c>
      <c r="W25" s="44" t="s">
        <v>71</v>
      </c>
      <c r="X25" s="58">
        <v>44040</v>
      </c>
      <c r="Y25" s="59">
        <v>44042</v>
      </c>
      <c r="Z25" s="60"/>
      <c r="AA25" s="60"/>
      <c r="AB25" s="61"/>
      <c r="AC25" s="61"/>
      <c r="AD25" s="61"/>
      <c r="AE25" s="61"/>
      <c r="AF25" s="61"/>
      <c r="AG25" s="61"/>
    </row>
    <row r="26" spans="2:33" s="23" customFormat="1" ht="15" customHeight="1">
      <c r="B26" s="44" t="s">
        <v>183</v>
      </c>
      <c r="C26" s="45" t="s">
        <v>71</v>
      </c>
      <c r="D26" s="46" t="s">
        <v>184</v>
      </c>
      <c r="E26" s="47" t="s">
        <v>36</v>
      </c>
      <c r="F26" s="48" t="s">
        <v>82</v>
      </c>
      <c r="G26" s="49" t="s">
        <v>185</v>
      </c>
      <c r="H26" s="44" t="s">
        <v>186</v>
      </c>
      <c r="I26" s="50" t="s">
        <v>59</v>
      </c>
      <c r="J26" s="44" t="s">
        <v>68</v>
      </c>
      <c r="K26" s="51">
        <v>44053</v>
      </c>
      <c r="L26" s="52" t="s">
        <v>42</v>
      </c>
      <c r="M26" s="53" t="s">
        <v>40</v>
      </c>
      <c r="N26" s="53" t="s">
        <v>40</v>
      </c>
      <c r="O26" s="54">
        <v>9750</v>
      </c>
      <c r="P26" s="54">
        <v>2755</v>
      </c>
      <c r="Q26" s="53">
        <f t="shared" si="4"/>
        <v>0.71743589743589742</v>
      </c>
      <c r="R26" s="53" t="s">
        <v>40</v>
      </c>
      <c r="S26" s="55">
        <v>44053</v>
      </c>
      <c r="T26" s="56" t="s">
        <v>187</v>
      </c>
      <c r="U26" s="57" t="s">
        <v>104</v>
      </c>
      <c r="V26" s="44" t="s">
        <v>61</v>
      </c>
      <c r="W26" s="44" t="s">
        <v>188</v>
      </c>
      <c r="X26" s="58">
        <v>44060</v>
      </c>
      <c r="Y26" s="59">
        <v>44061</v>
      </c>
      <c r="Z26" s="60"/>
      <c r="AA26" s="60"/>
      <c r="AB26" s="61"/>
      <c r="AC26" s="61"/>
      <c r="AD26" s="61"/>
      <c r="AE26" s="61"/>
      <c r="AF26" s="61"/>
      <c r="AG26" s="61"/>
    </row>
    <row r="27" spans="2:33" s="23" customFormat="1" ht="15" customHeight="1">
      <c r="B27" s="44" t="s">
        <v>189</v>
      </c>
      <c r="C27" s="45" t="s">
        <v>151</v>
      </c>
      <c r="D27" s="46" t="s">
        <v>190</v>
      </c>
      <c r="E27" s="47" t="s">
        <v>36</v>
      </c>
      <c r="F27" s="48" t="s">
        <v>82</v>
      </c>
      <c r="G27" s="49" t="s">
        <v>88</v>
      </c>
      <c r="H27" s="44" t="s">
        <v>89</v>
      </c>
      <c r="I27" s="50" t="s">
        <v>40</v>
      </c>
      <c r="J27" s="44" t="s">
        <v>68</v>
      </c>
      <c r="K27" s="51">
        <v>44061</v>
      </c>
      <c r="L27" s="52" t="s">
        <v>42</v>
      </c>
      <c r="M27" s="53" t="s">
        <v>40</v>
      </c>
      <c r="N27" s="53" t="s">
        <v>40</v>
      </c>
      <c r="O27" s="54">
        <v>14173.16</v>
      </c>
      <c r="P27" s="54">
        <v>9450</v>
      </c>
      <c r="Q27" s="53">
        <f t="shared" si="4"/>
        <v>0.33324678476782876</v>
      </c>
      <c r="R27" s="53" t="s">
        <v>40</v>
      </c>
      <c r="S27" s="55">
        <v>44061</v>
      </c>
      <c r="T27" s="56" t="s">
        <v>90</v>
      </c>
      <c r="U27" s="57" t="s">
        <v>91</v>
      </c>
      <c r="V27" s="44" t="s">
        <v>61</v>
      </c>
      <c r="W27" s="44" t="s">
        <v>191</v>
      </c>
      <c r="X27" s="58">
        <v>44063</v>
      </c>
      <c r="Y27" s="59">
        <v>44064</v>
      </c>
      <c r="Z27" s="60"/>
      <c r="AA27" s="60"/>
      <c r="AB27" s="61"/>
      <c r="AC27" s="61"/>
      <c r="AD27" s="61"/>
      <c r="AE27" s="61"/>
      <c r="AF27" s="61"/>
      <c r="AG27" s="61"/>
    </row>
    <row r="28" spans="2:33" s="23" customFormat="1" ht="15" customHeight="1">
      <c r="B28" s="44" t="s">
        <v>192</v>
      </c>
      <c r="C28" s="45" t="s">
        <v>99</v>
      </c>
      <c r="D28" s="46" t="s">
        <v>193</v>
      </c>
      <c r="E28" s="47" t="s">
        <v>36</v>
      </c>
      <c r="F28" s="48" t="s">
        <v>94</v>
      </c>
      <c r="G28" s="62" t="s">
        <v>194</v>
      </c>
      <c r="H28" s="44" t="s">
        <v>195</v>
      </c>
      <c r="I28" s="50" t="s">
        <v>40</v>
      </c>
      <c r="J28" s="44" t="s">
        <v>140</v>
      </c>
      <c r="K28" s="59" t="s">
        <v>196</v>
      </c>
      <c r="L28" s="52" t="s">
        <v>42</v>
      </c>
      <c r="M28" s="53" t="s">
        <v>40</v>
      </c>
      <c r="N28" s="53" t="s">
        <v>40</v>
      </c>
      <c r="O28" s="54">
        <v>129542.62</v>
      </c>
      <c r="P28" s="54">
        <v>43671.37</v>
      </c>
      <c r="Q28" s="53">
        <f t="shared" si="4"/>
        <v>0.66288029375969082</v>
      </c>
      <c r="R28" s="53" t="s">
        <v>40</v>
      </c>
      <c r="S28" s="55">
        <v>44127</v>
      </c>
      <c r="T28" s="56" t="s">
        <v>197</v>
      </c>
      <c r="U28" s="57" t="s">
        <v>198</v>
      </c>
      <c r="V28" s="44" t="s">
        <v>44</v>
      </c>
      <c r="W28" s="44" t="s">
        <v>199</v>
      </c>
      <c r="X28" s="58">
        <v>44131</v>
      </c>
      <c r="Y28" s="59">
        <v>44133</v>
      </c>
      <c r="Z28" s="60"/>
      <c r="AA28" s="60"/>
      <c r="AB28" s="61"/>
      <c r="AC28" s="61"/>
      <c r="AD28" s="61"/>
      <c r="AE28" s="61"/>
      <c r="AF28" s="61"/>
      <c r="AG28" s="61"/>
    </row>
    <row r="29" spans="2:33" s="23" customFormat="1" ht="15" customHeight="1">
      <c r="B29" s="44" t="s">
        <v>200</v>
      </c>
      <c r="C29" s="45" t="s">
        <v>119</v>
      </c>
      <c r="D29" s="46" t="s">
        <v>201</v>
      </c>
      <c r="E29" s="47" t="s">
        <v>36</v>
      </c>
      <c r="F29" s="48" t="s">
        <v>37</v>
      </c>
      <c r="G29" s="62" t="s">
        <v>202</v>
      </c>
      <c r="H29" s="44" t="s">
        <v>203</v>
      </c>
      <c r="I29" s="50" t="s">
        <v>40</v>
      </c>
      <c r="J29" s="44" t="s">
        <v>149</v>
      </c>
      <c r="K29" s="51">
        <v>44082</v>
      </c>
      <c r="L29" s="52" t="s">
        <v>42</v>
      </c>
      <c r="M29" s="53" t="s">
        <v>40</v>
      </c>
      <c r="N29" s="53" t="s">
        <v>40</v>
      </c>
      <c r="O29" s="54">
        <v>893.33</v>
      </c>
      <c r="P29" s="54">
        <v>669.6</v>
      </c>
      <c r="Q29" s="53">
        <f t="shared" si="4"/>
        <v>0.2504449643468819</v>
      </c>
      <c r="R29" s="53" t="s">
        <v>40</v>
      </c>
      <c r="S29" s="55">
        <v>44082</v>
      </c>
      <c r="T29" s="56" t="s">
        <v>204</v>
      </c>
      <c r="U29" s="57" t="s">
        <v>205</v>
      </c>
      <c r="V29" s="44" t="s">
        <v>61</v>
      </c>
      <c r="W29" s="44" t="s">
        <v>158</v>
      </c>
      <c r="X29" s="58">
        <v>44082</v>
      </c>
      <c r="Y29" s="59">
        <v>44084</v>
      </c>
      <c r="Z29" s="60"/>
      <c r="AA29" s="60"/>
      <c r="AB29" s="61"/>
      <c r="AC29" s="61"/>
      <c r="AD29" s="61"/>
      <c r="AE29" s="61"/>
      <c r="AF29" s="61"/>
      <c r="AG29" s="61"/>
    </row>
    <row r="30" spans="2:33" s="23" customFormat="1" ht="15" customHeight="1">
      <c r="B30" s="44" t="s">
        <v>206</v>
      </c>
      <c r="C30" s="45" t="s">
        <v>207</v>
      </c>
      <c r="D30" s="46" t="s">
        <v>208</v>
      </c>
      <c r="E30" s="47" t="s">
        <v>36</v>
      </c>
      <c r="F30" s="48" t="s">
        <v>37</v>
      </c>
      <c r="G30" s="62" t="s">
        <v>209</v>
      </c>
      <c r="H30" s="44" t="s">
        <v>210</v>
      </c>
      <c r="I30" s="50" t="s">
        <v>40</v>
      </c>
      <c r="J30" s="44" t="s">
        <v>149</v>
      </c>
      <c r="K30" s="51">
        <v>44089</v>
      </c>
      <c r="L30" s="52" t="s">
        <v>42</v>
      </c>
      <c r="M30" s="53" t="s">
        <v>40</v>
      </c>
      <c r="N30" s="53" t="s">
        <v>40</v>
      </c>
      <c r="O30" s="54">
        <v>1196.4000000000001</v>
      </c>
      <c r="P30" s="54">
        <v>1026</v>
      </c>
      <c r="Q30" s="53">
        <f t="shared" ref="Q30:Q35" si="5">IFERROR((O30-P30)/O30,)</f>
        <v>0.14242728184553669</v>
      </c>
      <c r="R30" s="53" t="s">
        <v>40</v>
      </c>
      <c r="S30" s="55">
        <v>44089</v>
      </c>
      <c r="T30" s="56" t="s">
        <v>211</v>
      </c>
      <c r="U30" s="57" t="s">
        <v>212</v>
      </c>
      <c r="V30" s="44" t="s">
        <v>61</v>
      </c>
      <c r="W30" s="44" t="s">
        <v>213</v>
      </c>
      <c r="X30" s="58">
        <v>44089</v>
      </c>
      <c r="Y30" s="59">
        <v>44090</v>
      </c>
      <c r="Z30" s="60"/>
      <c r="AA30" s="60"/>
      <c r="AB30" s="61"/>
      <c r="AC30" s="61"/>
      <c r="AD30" s="61"/>
      <c r="AE30" s="61"/>
      <c r="AF30" s="61"/>
      <c r="AG30" s="61"/>
    </row>
    <row r="31" spans="2:33" s="23" customFormat="1" ht="15" customHeight="1">
      <c r="B31" s="44" t="s">
        <v>214</v>
      </c>
      <c r="C31" s="45" t="s">
        <v>215</v>
      </c>
      <c r="D31" s="46" t="s">
        <v>216</v>
      </c>
      <c r="E31" s="47" t="s">
        <v>36</v>
      </c>
      <c r="F31" s="48" t="s">
        <v>94</v>
      </c>
      <c r="G31" s="62" t="s">
        <v>217</v>
      </c>
      <c r="H31" s="44" t="s">
        <v>218</v>
      </c>
      <c r="I31" s="50" t="s">
        <v>40</v>
      </c>
      <c r="J31" s="44" t="s">
        <v>97</v>
      </c>
      <c r="K31" s="51">
        <v>44130</v>
      </c>
      <c r="L31" s="52" t="s">
        <v>42</v>
      </c>
      <c r="M31" s="53" t="s">
        <v>40</v>
      </c>
      <c r="N31" s="53" t="s">
        <v>40</v>
      </c>
      <c r="O31" s="54">
        <v>25126.799999999999</v>
      </c>
      <c r="P31" s="54">
        <v>15600</v>
      </c>
      <c r="Q31" s="53">
        <f t="shared" si="5"/>
        <v>0.37914895649266916</v>
      </c>
      <c r="R31" s="53" t="s">
        <v>40</v>
      </c>
      <c r="S31" s="55">
        <v>44130</v>
      </c>
      <c r="T31" s="56" t="s">
        <v>219</v>
      </c>
      <c r="U31" s="57" t="s">
        <v>220</v>
      </c>
      <c r="V31" s="44" t="s">
        <v>44</v>
      </c>
      <c r="W31" s="44" t="s">
        <v>221</v>
      </c>
      <c r="X31" s="58">
        <v>44133</v>
      </c>
      <c r="Y31" s="59">
        <v>44139</v>
      </c>
      <c r="Z31" s="60"/>
      <c r="AA31" s="60"/>
      <c r="AB31" s="61"/>
      <c r="AC31" s="61"/>
      <c r="AD31" s="61"/>
      <c r="AE31" s="61"/>
      <c r="AF31" s="61"/>
      <c r="AG31" s="61"/>
    </row>
    <row r="32" spans="2:33" s="23" customFormat="1" ht="15" customHeight="1">
      <c r="B32" s="44" t="s">
        <v>222</v>
      </c>
      <c r="C32" s="45" t="s">
        <v>191</v>
      </c>
      <c r="D32" s="46" t="s">
        <v>223</v>
      </c>
      <c r="E32" s="47" t="s">
        <v>36</v>
      </c>
      <c r="F32" s="48" t="s">
        <v>82</v>
      </c>
      <c r="G32" s="62" t="s">
        <v>224</v>
      </c>
      <c r="H32" s="44" t="s">
        <v>169</v>
      </c>
      <c r="I32" s="50" t="s">
        <v>59</v>
      </c>
      <c r="J32" s="44" t="s">
        <v>68</v>
      </c>
      <c r="K32" s="51">
        <v>44098</v>
      </c>
      <c r="L32" s="52" t="s">
        <v>42</v>
      </c>
      <c r="M32" s="53" t="s">
        <v>40</v>
      </c>
      <c r="N32" s="53" t="s">
        <v>40</v>
      </c>
      <c r="O32" s="54">
        <v>5125.55</v>
      </c>
      <c r="P32" s="54">
        <v>2269.9499999999998</v>
      </c>
      <c r="Q32" s="53">
        <f t="shared" si="5"/>
        <v>0.55713045429271013</v>
      </c>
      <c r="R32" s="53" t="s">
        <v>40</v>
      </c>
      <c r="S32" s="55">
        <v>44098</v>
      </c>
      <c r="T32" s="56" t="s">
        <v>225</v>
      </c>
      <c r="U32" s="57" t="s">
        <v>226</v>
      </c>
      <c r="V32" s="44" t="s">
        <v>61</v>
      </c>
      <c r="W32" s="44" t="s">
        <v>227</v>
      </c>
      <c r="X32" s="58">
        <v>44127</v>
      </c>
      <c r="Y32" s="59">
        <v>44130</v>
      </c>
      <c r="Z32" s="60"/>
      <c r="AA32" s="60"/>
      <c r="AB32" s="61"/>
      <c r="AC32" s="61"/>
      <c r="AD32" s="61"/>
      <c r="AE32" s="61"/>
      <c r="AF32" s="61"/>
      <c r="AG32" s="61"/>
    </row>
    <row r="33" spans="2:33" s="23" customFormat="1" ht="15" customHeight="1">
      <c r="B33" s="44" t="s">
        <v>228</v>
      </c>
      <c r="C33" s="45" t="s">
        <v>229</v>
      </c>
      <c r="D33" s="46" t="s">
        <v>230</v>
      </c>
      <c r="E33" s="47" t="s">
        <v>36</v>
      </c>
      <c r="F33" s="48" t="s">
        <v>231</v>
      </c>
      <c r="G33" s="62" t="s">
        <v>232</v>
      </c>
      <c r="H33" s="44" t="s">
        <v>58</v>
      </c>
      <c r="I33" s="50" t="s">
        <v>40</v>
      </c>
      <c r="J33" s="44" t="s">
        <v>140</v>
      </c>
      <c r="K33" s="51" t="s">
        <v>233</v>
      </c>
      <c r="L33" s="52" t="s">
        <v>42</v>
      </c>
      <c r="M33" s="53" t="s">
        <v>40</v>
      </c>
      <c r="N33" s="53" t="s">
        <v>40</v>
      </c>
      <c r="O33" s="54">
        <v>233462.01</v>
      </c>
      <c r="P33" s="54">
        <v>130874.4</v>
      </c>
      <c r="Q33" s="53">
        <f t="shared" si="5"/>
        <v>0.43941885876849945</v>
      </c>
      <c r="R33" s="53" t="s">
        <v>40</v>
      </c>
      <c r="S33" s="55">
        <v>44112</v>
      </c>
      <c r="T33" s="56" t="s">
        <v>234</v>
      </c>
      <c r="U33" s="57" t="s">
        <v>235</v>
      </c>
      <c r="V33" s="44" t="s">
        <v>44</v>
      </c>
      <c r="W33" s="44" t="s">
        <v>236</v>
      </c>
      <c r="X33" s="58">
        <v>44120</v>
      </c>
      <c r="Y33" s="59">
        <v>44125</v>
      </c>
      <c r="Z33" s="60"/>
      <c r="AA33" s="60"/>
      <c r="AB33" s="61"/>
      <c r="AC33" s="61"/>
      <c r="AD33" s="61"/>
      <c r="AE33" s="61"/>
      <c r="AF33" s="61"/>
      <c r="AG33" s="61"/>
    </row>
    <row r="34" spans="2:33" s="23" customFormat="1" ht="15" customHeight="1">
      <c r="B34" s="44" t="s">
        <v>237</v>
      </c>
      <c r="C34" s="45" t="s">
        <v>238</v>
      </c>
      <c r="D34" s="46" t="s">
        <v>239</v>
      </c>
      <c r="E34" s="47" t="s">
        <v>36</v>
      </c>
      <c r="F34" s="48" t="s">
        <v>82</v>
      </c>
      <c r="G34" s="62" t="s">
        <v>240</v>
      </c>
      <c r="H34" s="44" t="s">
        <v>241</v>
      </c>
      <c r="I34" s="50" t="s">
        <v>40</v>
      </c>
      <c r="J34" s="44" t="s">
        <v>149</v>
      </c>
      <c r="K34" s="51">
        <v>44141</v>
      </c>
      <c r="L34" s="52" t="s">
        <v>42</v>
      </c>
      <c r="M34" s="53" t="s">
        <v>40</v>
      </c>
      <c r="N34" s="53" t="s">
        <v>40</v>
      </c>
      <c r="O34" s="54">
        <v>22866.67</v>
      </c>
      <c r="P34" s="54">
        <v>16000</v>
      </c>
      <c r="Q34" s="53">
        <f t="shared" si="5"/>
        <v>0.30029164718780649</v>
      </c>
      <c r="R34" s="53" t="s">
        <v>40</v>
      </c>
      <c r="S34" s="55">
        <v>44141</v>
      </c>
      <c r="T34" s="56" t="s">
        <v>242</v>
      </c>
      <c r="U34" s="57" t="s">
        <v>243</v>
      </c>
      <c r="V34" s="44" t="s">
        <v>61</v>
      </c>
      <c r="W34" s="44" t="s">
        <v>244</v>
      </c>
      <c r="X34" s="58">
        <v>44141</v>
      </c>
      <c r="Y34" s="59">
        <v>44145</v>
      </c>
      <c r="Z34" s="60"/>
      <c r="AA34" s="60"/>
      <c r="AB34" s="61"/>
      <c r="AC34" s="61"/>
      <c r="AD34" s="61"/>
      <c r="AE34" s="61"/>
      <c r="AF34" s="61"/>
      <c r="AG34" s="61"/>
    </row>
    <row r="35" spans="2:33" s="23" customFormat="1" ht="15" customHeight="1">
      <c r="B35" s="44" t="s">
        <v>245</v>
      </c>
      <c r="C35" s="45" t="s">
        <v>144</v>
      </c>
      <c r="D35" s="46" t="s">
        <v>246</v>
      </c>
      <c r="E35" s="47" t="s">
        <v>36</v>
      </c>
      <c r="F35" s="48" t="s">
        <v>37</v>
      </c>
      <c r="G35" s="62" t="s">
        <v>247</v>
      </c>
      <c r="H35" s="44" t="s">
        <v>155</v>
      </c>
      <c r="I35" s="50" t="s">
        <v>40</v>
      </c>
      <c r="J35" s="44" t="s">
        <v>97</v>
      </c>
      <c r="K35" s="51">
        <v>44147</v>
      </c>
      <c r="L35" s="52" t="s">
        <v>42</v>
      </c>
      <c r="M35" s="53" t="s">
        <v>40</v>
      </c>
      <c r="N35" s="53" t="s">
        <v>40</v>
      </c>
      <c r="O35" s="54">
        <v>9299.26</v>
      </c>
      <c r="P35" s="54">
        <v>9299</v>
      </c>
      <c r="Q35" s="53">
        <f t="shared" si="5"/>
        <v>2.7959213958983646E-5</v>
      </c>
      <c r="R35" s="53" t="s">
        <v>40</v>
      </c>
      <c r="S35" s="55">
        <v>44147</v>
      </c>
      <c r="T35" s="56" t="s">
        <v>248</v>
      </c>
      <c r="U35" s="57" t="s">
        <v>249</v>
      </c>
      <c r="V35" s="44" t="s">
        <v>61</v>
      </c>
      <c r="W35" s="44" t="s">
        <v>221</v>
      </c>
      <c r="X35" s="58">
        <v>44182</v>
      </c>
      <c r="Y35" s="59">
        <v>44183</v>
      </c>
      <c r="Z35" s="60"/>
      <c r="AA35" s="60"/>
      <c r="AB35" s="61"/>
      <c r="AC35" s="61"/>
      <c r="AD35" s="61"/>
      <c r="AE35" s="61"/>
      <c r="AF35" s="61"/>
      <c r="AG35" s="61"/>
    </row>
    <row r="36" spans="2:33" s="23" customFormat="1" ht="15" customHeight="1">
      <c r="B36" s="44" t="s">
        <v>250</v>
      </c>
      <c r="C36" s="45" t="s">
        <v>251</v>
      </c>
      <c r="D36" s="46" t="s">
        <v>252</v>
      </c>
      <c r="E36" s="47" t="s">
        <v>36</v>
      </c>
      <c r="F36" s="48" t="s">
        <v>94</v>
      </c>
      <c r="G36" s="62" t="s">
        <v>253</v>
      </c>
      <c r="H36" s="44" t="s">
        <v>155</v>
      </c>
      <c r="I36" s="50" t="s">
        <v>40</v>
      </c>
      <c r="J36" s="44" t="s">
        <v>140</v>
      </c>
      <c r="K36" s="51" t="s">
        <v>254</v>
      </c>
      <c r="L36" s="52" t="s">
        <v>42</v>
      </c>
      <c r="M36" s="53" t="s">
        <v>40</v>
      </c>
      <c r="N36" s="53" t="s">
        <v>40</v>
      </c>
      <c r="O36" s="54">
        <v>55397.760000000002</v>
      </c>
      <c r="P36" s="54">
        <v>53938.06</v>
      </c>
      <c r="Q36" s="53">
        <f>IFERROR((O36-P36)/O36,)</f>
        <v>2.634944084381759E-2</v>
      </c>
      <c r="R36" s="53" t="s">
        <v>40</v>
      </c>
      <c r="S36" s="55">
        <v>44218</v>
      </c>
      <c r="T36" s="56" t="s">
        <v>162</v>
      </c>
      <c r="U36" s="57" t="s">
        <v>163</v>
      </c>
      <c r="V36" s="44" t="s">
        <v>44</v>
      </c>
      <c r="W36" s="48" t="s">
        <v>255</v>
      </c>
      <c r="X36" s="58">
        <v>44224</v>
      </c>
      <c r="Y36" s="59"/>
      <c r="Z36" s="60"/>
      <c r="AA36" s="60"/>
      <c r="AB36" s="61"/>
      <c r="AC36" s="61"/>
      <c r="AD36" s="61"/>
      <c r="AE36" s="61"/>
      <c r="AF36" s="61"/>
      <c r="AG36" s="61"/>
    </row>
    <row r="37" spans="2:33" s="23" customFormat="1" ht="15" customHeight="1">
      <c r="B37" s="44" t="s">
        <v>256</v>
      </c>
      <c r="C37" s="45" t="s">
        <v>257</v>
      </c>
      <c r="D37" s="46" t="s">
        <v>258</v>
      </c>
      <c r="E37" s="47" t="s">
        <v>36</v>
      </c>
      <c r="F37" s="48" t="s">
        <v>231</v>
      </c>
      <c r="G37" s="62" t="s">
        <v>259</v>
      </c>
      <c r="H37" s="44" t="s">
        <v>260</v>
      </c>
      <c r="I37" s="50" t="s">
        <v>40</v>
      </c>
      <c r="J37" s="44" t="s">
        <v>140</v>
      </c>
      <c r="K37" s="51" t="s">
        <v>261</v>
      </c>
      <c r="L37" s="52" t="s">
        <v>42</v>
      </c>
      <c r="M37" s="53" t="s">
        <v>40</v>
      </c>
      <c r="N37" s="53" t="s">
        <v>40</v>
      </c>
      <c r="O37" s="54">
        <v>28181708.190000001</v>
      </c>
      <c r="P37" s="54">
        <v>28181708.190000001</v>
      </c>
      <c r="Q37" s="53">
        <f>IFERROR((O37-P37)/O37,)</f>
        <v>0</v>
      </c>
      <c r="R37" s="53" t="s">
        <v>40</v>
      </c>
      <c r="S37" s="55">
        <v>44183</v>
      </c>
      <c r="T37" s="56" t="s">
        <v>262</v>
      </c>
      <c r="U37" s="57" t="s">
        <v>263</v>
      </c>
      <c r="V37" s="44" t="s">
        <v>44</v>
      </c>
      <c r="W37" s="44" t="s">
        <v>264</v>
      </c>
      <c r="X37" s="58">
        <v>44183</v>
      </c>
      <c r="Y37" s="59">
        <v>44203</v>
      </c>
      <c r="Z37" s="60"/>
      <c r="AA37" s="60"/>
      <c r="AB37" s="61"/>
      <c r="AC37" s="61"/>
      <c r="AD37" s="61"/>
      <c r="AE37" s="61"/>
      <c r="AF37" s="61"/>
      <c r="AG37" s="61"/>
    </row>
    <row r="38" spans="2:33">
      <c r="B38" s="44" t="s">
        <v>265</v>
      </c>
      <c r="C38" s="48" t="s">
        <v>34</v>
      </c>
      <c r="D38" s="55">
        <v>43859</v>
      </c>
      <c r="E38" s="44" t="s">
        <v>266</v>
      </c>
      <c r="F38" s="48" t="s">
        <v>267</v>
      </c>
      <c r="G38" s="49" t="s">
        <v>268</v>
      </c>
      <c r="H38" s="44" t="s">
        <v>269</v>
      </c>
      <c r="I38" s="50" t="s">
        <v>40</v>
      </c>
      <c r="J38" s="44" t="s">
        <v>140</v>
      </c>
      <c r="K38" s="59" t="s">
        <v>270</v>
      </c>
      <c r="L38" s="52" t="s">
        <v>42</v>
      </c>
      <c r="M38" s="53" t="s">
        <v>40</v>
      </c>
      <c r="N38" s="53" t="s">
        <v>40</v>
      </c>
      <c r="O38" s="54">
        <v>0</v>
      </c>
      <c r="P38" s="54">
        <v>0</v>
      </c>
      <c r="Q38" s="53">
        <f t="shared" si="0"/>
        <v>0</v>
      </c>
      <c r="R38" s="53" t="s">
        <v>40</v>
      </c>
      <c r="S38" s="55">
        <v>43846</v>
      </c>
      <c r="T38" s="56" t="s">
        <v>271</v>
      </c>
      <c r="U38" s="57" t="s">
        <v>272</v>
      </c>
      <c r="V38" s="44" t="s">
        <v>44</v>
      </c>
      <c r="W38" s="48" t="s">
        <v>86</v>
      </c>
      <c r="X38" s="58">
        <v>43879</v>
      </c>
      <c r="Y38" s="59">
        <v>43880</v>
      </c>
      <c r="Z38" s="63"/>
      <c r="AA38" s="63"/>
      <c r="AB38" s="64"/>
      <c r="AC38" s="64"/>
      <c r="AD38" s="64"/>
      <c r="AE38" s="65"/>
      <c r="AF38" s="66"/>
      <c r="AG38" s="66"/>
    </row>
    <row r="39" spans="2:33">
      <c r="B39" s="44" t="s">
        <v>273</v>
      </c>
      <c r="C39" s="48" t="s">
        <v>274</v>
      </c>
      <c r="D39" s="46" t="s">
        <v>275</v>
      </c>
      <c r="E39" s="44" t="s">
        <v>266</v>
      </c>
      <c r="F39" s="48" t="s">
        <v>267</v>
      </c>
      <c r="G39" s="49" t="s">
        <v>276</v>
      </c>
      <c r="H39" s="44" t="s">
        <v>269</v>
      </c>
      <c r="I39" s="50" t="s">
        <v>40</v>
      </c>
      <c r="J39" s="44" t="s">
        <v>140</v>
      </c>
      <c r="K39" s="51" t="s">
        <v>141</v>
      </c>
      <c r="L39" s="52" t="s">
        <v>84</v>
      </c>
      <c r="M39" s="53" t="s">
        <v>40</v>
      </c>
      <c r="N39" s="53" t="s">
        <v>40</v>
      </c>
      <c r="O39" s="54">
        <v>110133</v>
      </c>
      <c r="P39" s="54"/>
      <c r="Q39" s="53">
        <f t="shared" si="0"/>
        <v>1</v>
      </c>
      <c r="R39" s="53"/>
      <c r="S39" s="55"/>
      <c r="T39" s="56"/>
      <c r="U39" s="57"/>
      <c r="V39" s="44" t="s">
        <v>277</v>
      </c>
      <c r="W39" s="48"/>
      <c r="X39" s="67"/>
      <c r="Y39" s="48"/>
      <c r="Z39" s="63"/>
      <c r="AA39" s="63"/>
      <c r="AB39" s="64"/>
      <c r="AC39" s="64"/>
      <c r="AD39" s="64"/>
      <c r="AE39" s="65"/>
      <c r="AF39" s="66"/>
      <c r="AG39" s="66"/>
    </row>
    <row r="40" spans="2:33">
      <c r="B40" s="44" t="s">
        <v>278</v>
      </c>
      <c r="C40" s="48" t="s">
        <v>55</v>
      </c>
      <c r="D40" s="46" t="s">
        <v>279</v>
      </c>
      <c r="E40" s="44" t="s">
        <v>266</v>
      </c>
      <c r="F40" s="48" t="s">
        <v>267</v>
      </c>
      <c r="G40" s="49" t="s">
        <v>280</v>
      </c>
      <c r="H40" s="44" t="s">
        <v>281</v>
      </c>
      <c r="I40" s="50" t="s">
        <v>40</v>
      </c>
      <c r="J40" s="44" t="s">
        <v>97</v>
      </c>
      <c r="K40" s="51">
        <v>43943</v>
      </c>
      <c r="L40" s="52" t="s">
        <v>42</v>
      </c>
      <c r="M40" s="53" t="s">
        <v>40</v>
      </c>
      <c r="N40" s="53" t="s">
        <v>40</v>
      </c>
      <c r="O40" s="54">
        <v>38500</v>
      </c>
      <c r="P40" s="54">
        <v>38500</v>
      </c>
      <c r="Q40" s="53">
        <f t="shared" ref="Q40:Q49" si="6">IFERROR((O40-P40)/O40,)</f>
        <v>0</v>
      </c>
      <c r="R40" s="53" t="s">
        <v>40</v>
      </c>
      <c r="S40" s="55"/>
      <c r="T40" s="56" t="s">
        <v>282</v>
      </c>
      <c r="U40" s="57">
        <v>760057000199</v>
      </c>
      <c r="V40" s="44" t="s">
        <v>44</v>
      </c>
      <c r="W40" s="48" t="s">
        <v>215</v>
      </c>
      <c r="X40" s="67" t="s">
        <v>283</v>
      </c>
      <c r="Y40" s="48" t="s">
        <v>284</v>
      </c>
      <c r="Z40" s="63"/>
      <c r="AA40" s="63"/>
      <c r="AB40" s="64"/>
      <c r="AC40" s="64"/>
      <c r="AD40" s="64"/>
      <c r="AE40" s="65"/>
      <c r="AF40" s="66"/>
      <c r="AG40" s="66"/>
    </row>
    <row r="41" spans="2:33">
      <c r="B41" s="44" t="s">
        <v>285</v>
      </c>
      <c r="C41" s="48" t="s">
        <v>64</v>
      </c>
      <c r="D41" s="46" t="s">
        <v>286</v>
      </c>
      <c r="E41" s="44" t="s">
        <v>266</v>
      </c>
      <c r="F41" s="48" t="s">
        <v>287</v>
      </c>
      <c r="G41" s="49" t="s">
        <v>288</v>
      </c>
      <c r="H41" s="44" t="s">
        <v>289</v>
      </c>
      <c r="I41" s="50" t="s">
        <v>40</v>
      </c>
      <c r="J41" s="44" t="s">
        <v>41</v>
      </c>
      <c r="K41" s="51">
        <v>43978</v>
      </c>
      <c r="L41" s="52" t="s">
        <v>42</v>
      </c>
      <c r="M41" s="53" t="s">
        <v>40</v>
      </c>
      <c r="N41" s="53" t="s">
        <v>40</v>
      </c>
      <c r="O41" s="54">
        <v>17000</v>
      </c>
      <c r="P41" s="54">
        <v>17000</v>
      </c>
      <c r="Q41" s="53">
        <f t="shared" si="6"/>
        <v>0</v>
      </c>
      <c r="R41" s="53" t="s">
        <v>40</v>
      </c>
      <c r="S41" s="55">
        <v>43978</v>
      </c>
      <c r="T41" s="56" t="s">
        <v>290</v>
      </c>
      <c r="U41" s="57" t="s">
        <v>291</v>
      </c>
      <c r="V41" s="44" t="s">
        <v>44</v>
      </c>
      <c r="W41" s="44" t="s">
        <v>207</v>
      </c>
      <c r="X41" s="58">
        <v>43980</v>
      </c>
      <c r="Y41" s="59">
        <v>43994</v>
      </c>
      <c r="Z41" s="63"/>
      <c r="AA41" s="63"/>
      <c r="AB41" s="64"/>
      <c r="AC41" s="64"/>
      <c r="AD41" s="64"/>
      <c r="AE41" s="65"/>
      <c r="AF41" s="66"/>
      <c r="AG41" s="66"/>
    </row>
    <row r="42" spans="2:33">
      <c r="B42" s="47" t="s">
        <v>292</v>
      </c>
      <c r="C42" s="45" t="s">
        <v>73</v>
      </c>
      <c r="D42" s="46" t="s">
        <v>293</v>
      </c>
      <c r="E42" s="47" t="s">
        <v>266</v>
      </c>
      <c r="F42" s="48" t="s">
        <v>267</v>
      </c>
      <c r="G42" s="49" t="s">
        <v>294</v>
      </c>
      <c r="H42" s="44" t="s">
        <v>295</v>
      </c>
      <c r="I42" s="50" t="s">
        <v>40</v>
      </c>
      <c r="J42" s="44" t="s">
        <v>140</v>
      </c>
      <c r="K42" s="51" t="s">
        <v>296</v>
      </c>
      <c r="L42" s="52" t="s">
        <v>42</v>
      </c>
      <c r="M42" s="53" t="s">
        <v>40</v>
      </c>
      <c r="N42" s="53" t="s">
        <v>40</v>
      </c>
      <c r="O42" s="54">
        <v>186570</v>
      </c>
      <c r="P42" s="54">
        <v>186570</v>
      </c>
      <c r="Q42" s="53">
        <f t="shared" si="6"/>
        <v>0</v>
      </c>
      <c r="R42" s="53" t="s">
        <v>40</v>
      </c>
      <c r="S42" s="55">
        <v>44056</v>
      </c>
      <c r="T42" s="56" t="s">
        <v>297</v>
      </c>
      <c r="U42" s="57" t="s">
        <v>298</v>
      </c>
      <c r="V42" s="44" t="s">
        <v>44</v>
      </c>
      <c r="W42" s="44" t="s">
        <v>257</v>
      </c>
      <c r="X42" s="58">
        <v>44089</v>
      </c>
      <c r="Y42" s="59">
        <v>44120</v>
      </c>
      <c r="Z42" s="60"/>
      <c r="AA42" s="60"/>
      <c r="AB42" s="61"/>
      <c r="AC42" s="61"/>
      <c r="AD42" s="61"/>
      <c r="AE42" s="61"/>
      <c r="AF42" s="61"/>
      <c r="AG42" s="61"/>
    </row>
    <row r="43" spans="2:33">
      <c r="B43" s="47" t="s">
        <v>299</v>
      </c>
      <c r="C43" s="45" t="s">
        <v>79</v>
      </c>
      <c r="D43" s="46" t="s">
        <v>300</v>
      </c>
      <c r="E43" s="47" t="s">
        <v>266</v>
      </c>
      <c r="F43" s="48" t="s">
        <v>287</v>
      </c>
      <c r="G43" s="49" t="s">
        <v>301</v>
      </c>
      <c r="H43" s="44" t="s">
        <v>148</v>
      </c>
      <c r="I43" s="50" t="s">
        <v>40</v>
      </c>
      <c r="J43" s="44" t="s">
        <v>140</v>
      </c>
      <c r="K43" s="51"/>
      <c r="L43" s="52" t="s">
        <v>84</v>
      </c>
      <c r="M43" s="53" t="s">
        <v>40</v>
      </c>
      <c r="N43" s="53" t="s">
        <v>40</v>
      </c>
      <c r="O43" s="54">
        <v>54780</v>
      </c>
      <c r="P43" s="54"/>
      <c r="Q43" s="53">
        <f t="shared" si="6"/>
        <v>1</v>
      </c>
      <c r="R43" s="53"/>
      <c r="S43" s="53"/>
      <c r="T43" s="56"/>
      <c r="U43" s="57"/>
      <c r="V43" s="44" t="s">
        <v>61</v>
      </c>
      <c r="W43" s="44"/>
      <c r="X43" s="58"/>
      <c r="Y43" s="59"/>
      <c r="Z43" s="60"/>
      <c r="AA43" s="60"/>
      <c r="AB43" s="61"/>
      <c r="AC43" s="61"/>
      <c r="AD43" s="61"/>
      <c r="AE43" s="61"/>
      <c r="AF43" s="61"/>
      <c r="AG43" s="61"/>
    </row>
    <row r="44" spans="2:33">
      <c r="B44" s="47" t="s">
        <v>302</v>
      </c>
      <c r="C44" s="45" t="s">
        <v>86</v>
      </c>
      <c r="D44" s="46" t="s">
        <v>303</v>
      </c>
      <c r="E44" s="47" t="s">
        <v>266</v>
      </c>
      <c r="F44" s="48" t="s">
        <v>267</v>
      </c>
      <c r="G44" s="49" t="s">
        <v>304</v>
      </c>
      <c r="H44" s="44" t="s">
        <v>269</v>
      </c>
      <c r="I44" s="50" t="s">
        <v>40</v>
      </c>
      <c r="J44" s="44" t="s">
        <v>140</v>
      </c>
      <c r="K44" s="51"/>
      <c r="L44" s="52" t="s">
        <v>84</v>
      </c>
      <c r="M44" s="53" t="s">
        <v>40</v>
      </c>
      <c r="N44" s="53" t="s">
        <v>40</v>
      </c>
      <c r="O44" s="54">
        <v>115000</v>
      </c>
      <c r="P44" s="54"/>
      <c r="Q44" s="53">
        <f>IFERROR((O44-P44)/O44,)</f>
        <v>1</v>
      </c>
      <c r="R44" s="53"/>
      <c r="S44" s="53"/>
      <c r="T44" s="56"/>
      <c r="U44" s="57"/>
      <c r="V44" s="44" t="s">
        <v>61</v>
      </c>
      <c r="W44" s="44"/>
      <c r="X44" s="58"/>
      <c r="Y44" s="59"/>
      <c r="Z44" s="60"/>
      <c r="AA44" s="60"/>
      <c r="AB44" s="61"/>
      <c r="AC44" s="61"/>
      <c r="AD44" s="61"/>
      <c r="AE44" s="61"/>
      <c r="AF44" s="61"/>
      <c r="AG44" s="61"/>
    </row>
    <row r="45" spans="2:33">
      <c r="B45" s="47" t="s">
        <v>305</v>
      </c>
      <c r="C45" s="45" t="s">
        <v>62</v>
      </c>
      <c r="D45" s="46" t="s">
        <v>306</v>
      </c>
      <c r="E45" s="47" t="s">
        <v>266</v>
      </c>
      <c r="F45" s="48" t="s">
        <v>267</v>
      </c>
      <c r="G45" s="49" t="s">
        <v>307</v>
      </c>
      <c r="H45" s="44" t="s">
        <v>269</v>
      </c>
      <c r="I45" s="50" t="s">
        <v>40</v>
      </c>
      <c r="J45" s="44" t="s">
        <v>68</v>
      </c>
      <c r="K45" s="51">
        <v>44132</v>
      </c>
      <c r="L45" s="52" t="s">
        <v>42</v>
      </c>
      <c r="M45" s="53" t="s">
        <v>40</v>
      </c>
      <c r="N45" s="53" t="s">
        <v>40</v>
      </c>
      <c r="O45" s="54">
        <v>50000</v>
      </c>
      <c r="P45" s="54">
        <v>40000</v>
      </c>
      <c r="Q45" s="53">
        <f>IFERROR((O45-P45)/O45,)</f>
        <v>0.2</v>
      </c>
      <c r="R45" s="53" t="s">
        <v>40</v>
      </c>
      <c r="S45" s="55">
        <v>44141</v>
      </c>
      <c r="T45" s="56" t="s">
        <v>308</v>
      </c>
      <c r="U45" s="57" t="s">
        <v>309</v>
      </c>
      <c r="V45" s="44" t="s">
        <v>61</v>
      </c>
      <c r="W45" s="44" t="s">
        <v>164</v>
      </c>
      <c r="X45" s="58">
        <v>44144</v>
      </c>
      <c r="Y45" s="59">
        <v>44145</v>
      </c>
      <c r="Z45" s="60"/>
      <c r="AA45" s="60"/>
      <c r="AB45" s="61"/>
      <c r="AC45" s="61"/>
      <c r="AD45" s="61"/>
      <c r="AE45" s="61"/>
      <c r="AF45" s="61"/>
      <c r="AG45" s="61"/>
    </row>
    <row r="46" spans="2:33">
      <c r="B46" s="47" t="s">
        <v>310</v>
      </c>
      <c r="C46" s="45" t="s">
        <v>92</v>
      </c>
      <c r="D46" s="46" t="s">
        <v>246</v>
      </c>
      <c r="E46" s="47" t="s">
        <v>266</v>
      </c>
      <c r="F46" s="48" t="s">
        <v>267</v>
      </c>
      <c r="G46" s="49" t="s">
        <v>304</v>
      </c>
      <c r="H46" s="44" t="s">
        <v>269</v>
      </c>
      <c r="I46" s="50" t="s">
        <v>40</v>
      </c>
      <c r="J46" s="44" t="s">
        <v>140</v>
      </c>
      <c r="K46" s="51" t="s">
        <v>311</v>
      </c>
      <c r="L46" s="52" t="s">
        <v>42</v>
      </c>
      <c r="M46" s="53" t="s">
        <v>40</v>
      </c>
      <c r="N46" s="53" t="s">
        <v>40</v>
      </c>
      <c r="O46" s="54">
        <v>115000</v>
      </c>
      <c r="P46" s="54">
        <v>115000</v>
      </c>
      <c r="Q46" s="53">
        <f>IFERROR((O46-P46)/O46,)</f>
        <v>0</v>
      </c>
      <c r="R46" s="53" t="s">
        <v>40</v>
      </c>
      <c r="S46" s="55">
        <v>44161</v>
      </c>
      <c r="T46" s="56" t="s">
        <v>312</v>
      </c>
      <c r="U46" s="57">
        <v>3421335000171</v>
      </c>
      <c r="V46" s="44" t="s">
        <v>44</v>
      </c>
      <c r="W46" s="44"/>
      <c r="X46" s="58"/>
      <c r="Y46" s="59"/>
      <c r="Z46" s="60"/>
      <c r="AA46" s="60"/>
      <c r="AB46" s="61"/>
      <c r="AC46" s="61"/>
      <c r="AD46" s="61"/>
      <c r="AE46" s="61"/>
      <c r="AF46" s="61"/>
      <c r="AG46" s="61"/>
    </row>
    <row r="47" spans="2:33">
      <c r="B47" s="47" t="s">
        <v>313</v>
      </c>
      <c r="C47" s="45" t="s">
        <v>107</v>
      </c>
      <c r="D47" s="46" t="s">
        <v>314</v>
      </c>
      <c r="E47" s="47" t="s">
        <v>266</v>
      </c>
      <c r="F47" s="48" t="s">
        <v>287</v>
      </c>
      <c r="G47" s="49" t="s">
        <v>315</v>
      </c>
      <c r="H47" s="44" t="s">
        <v>96</v>
      </c>
      <c r="I47" s="50" t="s">
        <v>40</v>
      </c>
      <c r="J47" s="44" t="s">
        <v>140</v>
      </c>
      <c r="K47" s="51" t="s">
        <v>316</v>
      </c>
      <c r="L47" s="52" t="s">
        <v>42</v>
      </c>
      <c r="M47" s="53" t="s">
        <v>40</v>
      </c>
      <c r="N47" s="53" t="s">
        <v>40</v>
      </c>
      <c r="O47" s="54">
        <v>5230743.5999999996</v>
      </c>
      <c r="P47" s="54">
        <v>5230743.5999999996</v>
      </c>
      <c r="Q47" s="53">
        <f>IFERROR((O47-P47)/O47,)</f>
        <v>0</v>
      </c>
      <c r="R47" s="53" t="s">
        <v>40</v>
      </c>
      <c r="S47" s="55">
        <v>44159</v>
      </c>
      <c r="T47" s="56" t="s">
        <v>317</v>
      </c>
      <c r="U47" s="48" t="s">
        <v>318</v>
      </c>
      <c r="V47" s="44" t="s">
        <v>44</v>
      </c>
      <c r="W47" s="44" t="s">
        <v>319</v>
      </c>
      <c r="X47" s="58">
        <v>44160</v>
      </c>
      <c r="Y47" s="59">
        <v>44162</v>
      </c>
      <c r="Z47" s="60"/>
      <c r="AA47" s="60"/>
      <c r="AB47" s="61"/>
      <c r="AC47" s="61"/>
      <c r="AD47" s="61"/>
      <c r="AE47" s="61"/>
      <c r="AF47" s="61"/>
      <c r="AG47" s="61"/>
    </row>
    <row r="48" spans="2:33">
      <c r="B48" s="47" t="s">
        <v>320</v>
      </c>
      <c r="C48" s="45" t="s">
        <v>34</v>
      </c>
      <c r="D48" s="46" t="s">
        <v>321</v>
      </c>
      <c r="E48" s="47" t="s">
        <v>322</v>
      </c>
      <c r="F48" s="44" t="s">
        <v>323</v>
      </c>
      <c r="G48" s="49" t="s">
        <v>324</v>
      </c>
      <c r="H48" s="44" t="s">
        <v>67</v>
      </c>
      <c r="I48" s="50" t="s">
        <v>40</v>
      </c>
      <c r="J48" s="44" t="s">
        <v>140</v>
      </c>
      <c r="K48" s="51" t="s">
        <v>325</v>
      </c>
      <c r="L48" s="52" t="s">
        <v>326</v>
      </c>
      <c r="M48" s="68">
        <v>44277</v>
      </c>
      <c r="N48" s="69" t="s">
        <v>327</v>
      </c>
      <c r="O48" s="54">
        <v>1144320</v>
      </c>
      <c r="P48" s="54">
        <v>1144320</v>
      </c>
      <c r="Q48" s="53">
        <f t="shared" si="6"/>
        <v>0</v>
      </c>
      <c r="R48" s="53"/>
      <c r="S48" s="53"/>
      <c r="T48" s="56" t="s">
        <v>328</v>
      </c>
      <c r="U48" s="57" t="s">
        <v>329</v>
      </c>
      <c r="V48" s="44" t="s">
        <v>44</v>
      </c>
      <c r="W48" s="44"/>
      <c r="X48" s="58"/>
      <c r="Y48" s="59"/>
      <c r="Z48" s="60"/>
      <c r="AA48" s="60"/>
      <c r="AB48" s="61"/>
      <c r="AC48" s="61"/>
      <c r="AD48" s="61"/>
      <c r="AE48" s="61"/>
      <c r="AF48" s="61"/>
      <c r="AG48" s="61"/>
    </row>
    <row r="49" spans="2:33">
      <c r="B49" s="47" t="s">
        <v>330</v>
      </c>
      <c r="C49" s="45" t="s">
        <v>47</v>
      </c>
      <c r="D49" s="46" t="s">
        <v>331</v>
      </c>
      <c r="E49" s="47" t="s">
        <v>322</v>
      </c>
      <c r="F49" s="44" t="s">
        <v>323</v>
      </c>
      <c r="G49" s="49" t="s">
        <v>332</v>
      </c>
      <c r="H49" s="44" t="s">
        <v>155</v>
      </c>
      <c r="I49" s="50" t="s">
        <v>40</v>
      </c>
      <c r="J49" s="44" t="s">
        <v>140</v>
      </c>
      <c r="K49" s="51" t="s">
        <v>333</v>
      </c>
      <c r="L49" s="52" t="s">
        <v>42</v>
      </c>
      <c r="M49" s="68">
        <v>44474</v>
      </c>
      <c r="N49" s="69" t="s">
        <v>327</v>
      </c>
      <c r="O49" s="54">
        <v>162157213.03</v>
      </c>
      <c r="P49" s="54">
        <v>104000000</v>
      </c>
      <c r="Q49" s="53">
        <f t="shared" si="6"/>
        <v>0.35864709280148144</v>
      </c>
      <c r="R49" s="53" t="s">
        <v>59</v>
      </c>
      <c r="S49" s="55">
        <v>44579</v>
      </c>
      <c r="T49" s="56" t="s">
        <v>334</v>
      </c>
      <c r="U49" s="57" t="s">
        <v>335</v>
      </c>
      <c r="V49" s="44" t="s">
        <v>44</v>
      </c>
      <c r="W49" s="48" t="s">
        <v>336</v>
      </c>
      <c r="X49" s="58">
        <v>44596</v>
      </c>
      <c r="Y49" s="59">
        <v>44600</v>
      </c>
      <c r="Z49" s="60"/>
      <c r="AA49" s="60"/>
      <c r="AB49" s="61"/>
      <c r="AC49" s="61"/>
      <c r="AD49" s="61"/>
      <c r="AE49" s="61"/>
      <c r="AF49" s="61"/>
      <c r="AG49" s="61"/>
    </row>
    <row r="50" spans="2:33">
      <c r="B50" s="47" t="s">
        <v>337</v>
      </c>
      <c r="C50" s="45" t="s">
        <v>55</v>
      </c>
      <c r="D50" s="46" t="s">
        <v>338</v>
      </c>
      <c r="E50" s="47" t="s">
        <v>322</v>
      </c>
      <c r="F50" s="44" t="s">
        <v>323</v>
      </c>
      <c r="G50" s="49" t="s">
        <v>339</v>
      </c>
      <c r="H50" s="44" t="s">
        <v>155</v>
      </c>
      <c r="I50" s="50" t="s">
        <v>40</v>
      </c>
      <c r="J50" s="44" t="s">
        <v>140</v>
      </c>
      <c r="K50" s="51" t="s">
        <v>340</v>
      </c>
      <c r="L50" s="52" t="s">
        <v>42</v>
      </c>
      <c r="M50" s="68">
        <v>44089</v>
      </c>
      <c r="N50" s="69" t="s">
        <v>327</v>
      </c>
      <c r="O50" s="54">
        <v>3881701.5</v>
      </c>
      <c r="P50" s="54">
        <v>3300001.07</v>
      </c>
      <c r="Q50" s="53">
        <f>IFERROR((O50-P50)/O50,)</f>
        <v>0.14985707427528885</v>
      </c>
      <c r="R50" s="53" t="s">
        <v>59</v>
      </c>
      <c r="S50" s="55">
        <v>44182</v>
      </c>
      <c r="T50" s="56" t="s">
        <v>341</v>
      </c>
      <c r="U50" s="57" t="s">
        <v>342</v>
      </c>
      <c r="V50" s="44" t="s">
        <v>44</v>
      </c>
      <c r="W50" s="44" t="s">
        <v>343</v>
      </c>
      <c r="X50" s="58">
        <v>44187</v>
      </c>
      <c r="Y50" s="59">
        <v>44188</v>
      </c>
      <c r="Z50" s="60"/>
      <c r="AA50" s="60"/>
      <c r="AB50" s="61"/>
      <c r="AC50" s="61"/>
      <c r="AD50" s="61"/>
      <c r="AE50" s="61"/>
      <c r="AF50" s="61"/>
      <c r="AG50" s="61"/>
    </row>
    <row r="51" spans="2:33">
      <c r="B51" s="47" t="s">
        <v>344</v>
      </c>
      <c r="C51" s="45" t="s">
        <v>64</v>
      </c>
      <c r="D51" s="46" t="s">
        <v>345</v>
      </c>
      <c r="E51" s="47" t="s">
        <v>322</v>
      </c>
      <c r="F51" s="44" t="s">
        <v>323</v>
      </c>
      <c r="G51" s="49" t="s">
        <v>346</v>
      </c>
      <c r="H51" s="44" t="s">
        <v>155</v>
      </c>
      <c r="I51" s="50" t="s">
        <v>40</v>
      </c>
      <c r="J51" s="44" t="s">
        <v>140</v>
      </c>
      <c r="K51" s="51" t="s">
        <v>347</v>
      </c>
      <c r="L51" s="52" t="s">
        <v>326</v>
      </c>
      <c r="M51" s="68">
        <v>44305</v>
      </c>
      <c r="N51" s="69" t="s">
        <v>327</v>
      </c>
      <c r="O51" s="54">
        <v>276604.2</v>
      </c>
      <c r="P51" s="54">
        <v>253091.08</v>
      </c>
      <c r="Q51" s="53">
        <f>IFERROR((O51-P51)/O51,)</f>
        <v>8.5006373728237036E-2</v>
      </c>
      <c r="R51" s="53"/>
      <c r="S51" s="53"/>
      <c r="T51" s="56" t="s">
        <v>348</v>
      </c>
      <c r="U51" s="57" t="s">
        <v>349</v>
      </c>
      <c r="V51" s="44" t="s">
        <v>44</v>
      </c>
      <c r="W51" s="44"/>
      <c r="X51" s="58"/>
      <c r="Y51" s="59"/>
      <c r="Z51" s="60"/>
      <c r="AA51" s="60"/>
      <c r="AB51" s="61"/>
      <c r="AC51" s="61"/>
      <c r="AD51" s="61"/>
      <c r="AE51" s="61"/>
      <c r="AF51" s="61"/>
      <c r="AG51" s="61"/>
    </row>
    <row r="52" spans="2:33">
      <c r="B52" s="47" t="s">
        <v>350</v>
      </c>
      <c r="C52" s="45" t="s">
        <v>73</v>
      </c>
      <c r="D52" s="46" t="s">
        <v>351</v>
      </c>
      <c r="E52" s="47" t="s">
        <v>322</v>
      </c>
      <c r="F52" s="44" t="s">
        <v>323</v>
      </c>
      <c r="G52" s="49" t="s">
        <v>352</v>
      </c>
      <c r="H52" s="44" t="s">
        <v>155</v>
      </c>
      <c r="I52" s="50" t="s">
        <v>40</v>
      </c>
      <c r="J52" s="44" t="s">
        <v>140</v>
      </c>
      <c r="K52" s="51" t="s">
        <v>353</v>
      </c>
      <c r="L52" s="52" t="s">
        <v>42</v>
      </c>
      <c r="M52" s="68">
        <v>44384</v>
      </c>
      <c r="N52" s="69" t="s">
        <v>327</v>
      </c>
      <c r="O52" s="54">
        <v>13138637.720000001</v>
      </c>
      <c r="P52" s="54">
        <v>9789999.8599999994</v>
      </c>
      <c r="Q52" s="53">
        <f>IFERROR((O52-P52)/O52,)</f>
        <v>0.254869487336774</v>
      </c>
      <c r="R52" s="53" t="s">
        <v>327</v>
      </c>
      <c r="S52" s="55">
        <v>44595</v>
      </c>
      <c r="T52" s="56" t="s">
        <v>354</v>
      </c>
      <c r="U52" s="57" t="s">
        <v>355</v>
      </c>
      <c r="V52" s="44" t="s">
        <v>44</v>
      </c>
      <c r="W52" s="48" t="s">
        <v>356</v>
      </c>
      <c r="X52" s="58">
        <v>44602</v>
      </c>
      <c r="Y52" s="59">
        <v>44603</v>
      </c>
      <c r="Z52" s="60"/>
      <c r="AA52" s="60"/>
      <c r="AB52" s="61"/>
      <c r="AC52" s="61"/>
      <c r="AD52" s="61"/>
      <c r="AE52" s="61"/>
      <c r="AF52" s="61"/>
      <c r="AG52" s="61"/>
    </row>
    <row r="53" spans="2:33">
      <c r="B53" s="47" t="s">
        <v>357</v>
      </c>
      <c r="C53" s="45" t="s">
        <v>79</v>
      </c>
      <c r="D53" s="46" t="s">
        <v>358</v>
      </c>
      <c r="E53" s="47" t="s">
        <v>322</v>
      </c>
      <c r="F53" s="44" t="s">
        <v>323</v>
      </c>
      <c r="G53" s="49" t="s">
        <v>359</v>
      </c>
      <c r="H53" s="44" t="s">
        <v>155</v>
      </c>
      <c r="I53" s="50" t="s">
        <v>40</v>
      </c>
      <c r="J53" s="44" t="s">
        <v>140</v>
      </c>
      <c r="K53" s="51" t="s">
        <v>360</v>
      </c>
      <c r="L53" s="52" t="s">
        <v>42</v>
      </c>
      <c r="M53" s="68">
        <v>44468</v>
      </c>
      <c r="N53" s="69" t="s">
        <v>327</v>
      </c>
      <c r="O53" s="54">
        <v>3083760.81</v>
      </c>
      <c r="P53" s="54">
        <v>3035000</v>
      </c>
      <c r="Q53" s="53">
        <f>IFERROR((O53-P53)/O53,)</f>
        <v>1.581212454671543E-2</v>
      </c>
      <c r="R53" s="53" t="s">
        <v>327</v>
      </c>
      <c r="S53" s="55">
        <v>44662</v>
      </c>
      <c r="T53" s="56" t="s">
        <v>361</v>
      </c>
      <c r="U53" s="57">
        <v>2950594000127</v>
      </c>
      <c r="V53" s="44" t="s">
        <v>44</v>
      </c>
      <c r="W53" s="44" t="s">
        <v>362</v>
      </c>
      <c r="X53" s="58">
        <v>44670</v>
      </c>
      <c r="Y53" s="59">
        <v>44671</v>
      </c>
      <c r="Z53" s="60"/>
      <c r="AA53" s="60"/>
      <c r="AB53" s="61"/>
      <c r="AC53" s="61"/>
      <c r="AD53" s="61"/>
      <c r="AE53" s="61"/>
      <c r="AF53" s="61"/>
      <c r="AG53" s="61"/>
    </row>
    <row r="54" spans="2:33">
      <c r="B54" s="44" t="s">
        <v>363</v>
      </c>
      <c r="C54" s="48" t="s">
        <v>34</v>
      </c>
      <c r="D54" s="46" t="s">
        <v>364</v>
      </c>
      <c r="E54" s="44" t="s">
        <v>365</v>
      </c>
      <c r="F54" s="48" t="s">
        <v>366</v>
      </c>
      <c r="G54" s="49" t="s">
        <v>367</v>
      </c>
      <c r="H54" s="44" t="s">
        <v>148</v>
      </c>
      <c r="I54" s="50" t="s">
        <v>40</v>
      </c>
      <c r="J54" s="44" t="s">
        <v>149</v>
      </c>
      <c r="K54" s="70"/>
      <c r="L54" s="52" t="s">
        <v>84</v>
      </c>
      <c r="M54" s="53"/>
      <c r="N54" s="53"/>
      <c r="O54" s="71">
        <v>98767.71</v>
      </c>
      <c r="P54" s="54"/>
      <c r="Q54" s="53">
        <f t="shared" si="0"/>
        <v>1</v>
      </c>
      <c r="R54" s="53"/>
      <c r="S54" s="55"/>
      <c r="T54" s="56"/>
      <c r="U54" s="57"/>
      <c r="V54" s="44" t="s">
        <v>44</v>
      </c>
      <c r="W54" s="48"/>
      <c r="X54" s="58"/>
      <c r="Y54" s="59"/>
      <c r="Z54" s="63"/>
      <c r="AA54" s="63"/>
      <c r="AB54" s="64"/>
      <c r="AC54" s="64"/>
      <c r="AD54" s="64"/>
      <c r="AE54" s="65"/>
      <c r="AF54" s="66"/>
      <c r="AG54" s="66"/>
    </row>
    <row r="55" spans="2:33">
      <c r="B55" s="44" t="s">
        <v>368</v>
      </c>
      <c r="C55" s="48" t="s">
        <v>47</v>
      </c>
      <c r="D55" s="46" t="s">
        <v>275</v>
      </c>
      <c r="E55" s="44" t="s">
        <v>365</v>
      </c>
      <c r="F55" s="48" t="s">
        <v>366</v>
      </c>
      <c r="G55" s="49" t="s">
        <v>369</v>
      </c>
      <c r="H55" s="44" t="s">
        <v>370</v>
      </c>
      <c r="I55" s="50" t="s">
        <v>40</v>
      </c>
      <c r="J55" s="44" t="s">
        <v>140</v>
      </c>
      <c r="K55" s="70" t="s">
        <v>371</v>
      </c>
      <c r="L55" s="52" t="s">
        <v>42</v>
      </c>
      <c r="M55" s="55">
        <v>43916</v>
      </c>
      <c r="N55" s="53" t="s">
        <v>40</v>
      </c>
      <c r="O55" s="71">
        <v>1118975.8600000001</v>
      </c>
      <c r="P55" s="54">
        <v>649907.16</v>
      </c>
      <c r="Q55" s="53">
        <f t="shared" si="0"/>
        <v>0.41919465536995593</v>
      </c>
      <c r="R55" s="53" t="s">
        <v>327</v>
      </c>
      <c r="S55" s="55">
        <v>43936</v>
      </c>
      <c r="T55" s="56" t="s">
        <v>372</v>
      </c>
      <c r="U55" s="57">
        <v>90180605000102</v>
      </c>
      <c r="V55" s="44" t="s">
        <v>44</v>
      </c>
      <c r="W55" s="48" t="s">
        <v>151</v>
      </c>
      <c r="X55" s="58">
        <v>43955</v>
      </c>
      <c r="Y55" s="59">
        <v>43964</v>
      </c>
      <c r="Z55" s="63"/>
      <c r="AA55" s="63"/>
      <c r="AB55" s="64"/>
      <c r="AC55" s="64"/>
      <c r="AD55" s="64"/>
      <c r="AE55" s="65"/>
      <c r="AF55" s="66"/>
      <c r="AG55" s="66"/>
    </row>
    <row r="56" spans="2:33">
      <c r="B56" s="44" t="s">
        <v>373</v>
      </c>
      <c r="C56" s="48" t="s">
        <v>55</v>
      </c>
      <c r="D56" s="46" t="s">
        <v>374</v>
      </c>
      <c r="E56" s="44" t="s">
        <v>365</v>
      </c>
      <c r="F56" s="48" t="s">
        <v>366</v>
      </c>
      <c r="G56" s="49" t="s">
        <v>375</v>
      </c>
      <c r="H56" s="44" t="s">
        <v>376</v>
      </c>
      <c r="I56" s="50" t="s">
        <v>40</v>
      </c>
      <c r="J56" s="44" t="s">
        <v>140</v>
      </c>
      <c r="K56" s="51" t="s">
        <v>311</v>
      </c>
      <c r="L56" s="52" t="s">
        <v>42</v>
      </c>
      <c r="M56" s="55">
        <v>44173</v>
      </c>
      <c r="N56" s="53" t="s">
        <v>327</v>
      </c>
      <c r="O56" s="71">
        <v>111940.62</v>
      </c>
      <c r="P56" s="54">
        <v>89169.2</v>
      </c>
      <c r="Q56" s="53">
        <f t="shared" si="0"/>
        <v>0.20342410109931497</v>
      </c>
      <c r="R56" s="53" t="s">
        <v>327</v>
      </c>
      <c r="S56" s="55">
        <v>44209</v>
      </c>
      <c r="T56" s="56" t="s">
        <v>103</v>
      </c>
      <c r="U56" s="57" t="s">
        <v>104</v>
      </c>
      <c r="V56" s="44" t="s">
        <v>61</v>
      </c>
      <c r="W56" s="48" t="s">
        <v>377</v>
      </c>
      <c r="X56" s="67" t="s">
        <v>378</v>
      </c>
      <c r="Y56" s="48" t="s">
        <v>379</v>
      </c>
      <c r="Z56" s="63"/>
      <c r="AA56" s="63"/>
      <c r="AB56" s="64"/>
      <c r="AC56" s="64"/>
      <c r="AD56" s="64"/>
      <c r="AE56" s="65"/>
      <c r="AF56" s="66"/>
      <c r="AG56" s="66"/>
    </row>
    <row r="57" spans="2:33">
      <c r="B57" s="44" t="s">
        <v>380</v>
      </c>
      <c r="C57" s="48" t="s">
        <v>64</v>
      </c>
      <c r="D57" s="46" t="s">
        <v>381</v>
      </c>
      <c r="E57" s="44" t="s">
        <v>365</v>
      </c>
      <c r="F57" s="48" t="s">
        <v>366</v>
      </c>
      <c r="G57" s="49" t="s">
        <v>382</v>
      </c>
      <c r="H57" s="44" t="s">
        <v>218</v>
      </c>
      <c r="I57" s="50" t="s">
        <v>40</v>
      </c>
      <c r="J57" s="44" t="s">
        <v>140</v>
      </c>
      <c r="K57" s="51" t="s">
        <v>254</v>
      </c>
      <c r="L57" s="52" t="s">
        <v>42</v>
      </c>
      <c r="M57" s="55">
        <v>44158</v>
      </c>
      <c r="N57" s="53" t="s">
        <v>327</v>
      </c>
      <c r="O57" s="71">
        <v>3889583.7</v>
      </c>
      <c r="P57" s="54">
        <v>2114629.27</v>
      </c>
      <c r="Q57" s="53">
        <f t="shared" si="0"/>
        <v>0.45633532195232102</v>
      </c>
      <c r="R57" s="53" t="s">
        <v>59</v>
      </c>
      <c r="S57" s="55">
        <v>44217</v>
      </c>
      <c r="T57" s="56" t="s">
        <v>103</v>
      </c>
      <c r="U57" s="57" t="s">
        <v>104</v>
      </c>
      <c r="V57" s="44" t="s">
        <v>61</v>
      </c>
      <c r="W57" s="72" t="s">
        <v>383</v>
      </c>
      <c r="X57" s="58">
        <v>44323</v>
      </c>
      <c r="Y57" s="59">
        <v>44326</v>
      </c>
      <c r="Z57" s="63"/>
      <c r="AA57" s="63"/>
      <c r="AB57" s="64"/>
      <c r="AC57" s="64"/>
      <c r="AD57" s="64"/>
      <c r="AE57" s="65"/>
      <c r="AF57" s="66"/>
      <c r="AG57" s="66"/>
    </row>
    <row r="58" spans="2:33">
      <c r="B58" s="44" t="s">
        <v>384</v>
      </c>
      <c r="C58" s="48" t="s">
        <v>73</v>
      </c>
      <c r="D58" s="46" t="s">
        <v>56</v>
      </c>
      <c r="E58" s="44" t="s">
        <v>365</v>
      </c>
      <c r="F58" s="48" t="s">
        <v>366</v>
      </c>
      <c r="G58" s="49" t="s">
        <v>385</v>
      </c>
      <c r="H58" s="44" t="s">
        <v>155</v>
      </c>
      <c r="I58" s="50" t="s">
        <v>40</v>
      </c>
      <c r="J58" s="44" t="s">
        <v>140</v>
      </c>
      <c r="K58" s="51" t="s">
        <v>386</v>
      </c>
      <c r="L58" s="52" t="s">
        <v>42</v>
      </c>
      <c r="M58" s="55">
        <v>44085</v>
      </c>
      <c r="N58" s="53" t="s">
        <v>327</v>
      </c>
      <c r="O58" s="71">
        <v>921254.59</v>
      </c>
      <c r="P58" s="54">
        <v>460750</v>
      </c>
      <c r="Q58" s="53">
        <f>IFERROR((O58-P58)/O58,)</f>
        <v>0.49986680663376665</v>
      </c>
      <c r="R58" s="53" t="s">
        <v>327</v>
      </c>
      <c r="S58" s="55">
        <v>44098</v>
      </c>
      <c r="T58" s="56" t="s">
        <v>387</v>
      </c>
      <c r="U58" s="57" t="s">
        <v>388</v>
      </c>
      <c r="V58" s="44" t="s">
        <v>44</v>
      </c>
      <c r="W58" s="48" t="s">
        <v>227</v>
      </c>
      <c r="X58" s="58">
        <v>44111</v>
      </c>
      <c r="Y58" s="59">
        <v>44112</v>
      </c>
      <c r="Z58" s="63"/>
      <c r="AA58" s="63"/>
      <c r="AB58" s="64"/>
      <c r="AC58" s="64"/>
      <c r="AD58" s="64"/>
      <c r="AE58" s="65"/>
      <c r="AF58" s="66"/>
      <c r="AG58" s="66"/>
    </row>
    <row r="59" spans="2:33">
      <c r="B59" s="44" t="s">
        <v>389</v>
      </c>
      <c r="C59" s="48" t="s">
        <v>79</v>
      </c>
      <c r="D59" s="46" t="s">
        <v>87</v>
      </c>
      <c r="E59" s="44" t="s">
        <v>365</v>
      </c>
      <c r="F59" s="48" t="s">
        <v>366</v>
      </c>
      <c r="G59" s="49" t="s">
        <v>390</v>
      </c>
      <c r="H59" s="44" t="s">
        <v>260</v>
      </c>
      <c r="I59" s="50" t="s">
        <v>40</v>
      </c>
      <c r="J59" s="44" t="s">
        <v>140</v>
      </c>
      <c r="K59" s="51" t="s">
        <v>391</v>
      </c>
      <c r="L59" s="52" t="s">
        <v>42</v>
      </c>
      <c r="M59" s="55" t="s">
        <v>392</v>
      </c>
      <c r="N59" s="53" t="s">
        <v>327</v>
      </c>
      <c r="O59" s="54">
        <v>20740242</v>
      </c>
      <c r="P59" s="54">
        <v>17112465</v>
      </c>
      <c r="Q59" s="53">
        <f t="shared" si="0"/>
        <v>0.17491488286395115</v>
      </c>
      <c r="R59" s="53" t="s">
        <v>327</v>
      </c>
      <c r="S59" s="55">
        <v>44567</v>
      </c>
      <c r="T59" s="56" t="s">
        <v>262</v>
      </c>
      <c r="U59" s="57" t="s">
        <v>263</v>
      </c>
      <c r="V59" s="44" t="s">
        <v>44</v>
      </c>
      <c r="W59" s="48" t="s">
        <v>393</v>
      </c>
      <c r="X59" s="58">
        <v>44582</v>
      </c>
      <c r="Y59" s="59">
        <v>44586</v>
      </c>
      <c r="Z59" s="63"/>
      <c r="AA59" s="63"/>
      <c r="AB59" s="64"/>
      <c r="AC59" s="64"/>
      <c r="AD59" s="64"/>
      <c r="AE59" s="65"/>
      <c r="AF59" s="66"/>
      <c r="AG59" s="66"/>
    </row>
    <row r="60" spans="2:33">
      <c r="B60" s="44" t="s">
        <v>394</v>
      </c>
      <c r="C60" s="48" t="s">
        <v>86</v>
      </c>
      <c r="D60" s="46" t="s">
        <v>395</v>
      </c>
      <c r="E60" s="44" t="s">
        <v>365</v>
      </c>
      <c r="F60" s="48" t="s">
        <v>396</v>
      </c>
      <c r="G60" s="49" t="s">
        <v>397</v>
      </c>
      <c r="H60" s="44" t="s">
        <v>58</v>
      </c>
      <c r="I60" s="50" t="s">
        <v>40</v>
      </c>
      <c r="J60" s="44" t="s">
        <v>140</v>
      </c>
      <c r="K60" s="70" t="s">
        <v>398</v>
      </c>
      <c r="L60" s="52" t="s">
        <v>42</v>
      </c>
      <c r="M60" s="55">
        <v>43958</v>
      </c>
      <c r="N60" s="53" t="s">
        <v>59</v>
      </c>
      <c r="O60" s="71">
        <v>159118.07999999999</v>
      </c>
      <c r="P60" s="54">
        <v>107899.68</v>
      </c>
      <c r="Q60" s="53">
        <f t="shared" si="0"/>
        <v>0.3218892535656539</v>
      </c>
      <c r="R60" s="53" t="s">
        <v>327</v>
      </c>
      <c r="S60" s="55">
        <v>43966</v>
      </c>
      <c r="T60" s="56" t="s">
        <v>399</v>
      </c>
      <c r="U60" s="57" t="s">
        <v>104</v>
      </c>
      <c r="V60" s="44" t="s">
        <v>61</v>
      </c>
      <c r="W60" s="48" t="s">
        <v>400</v>
      </c>
      <c r="X60" s="58">
        <v>43969</v>
      </c>
      <c r="Y60" s="59">
        <v>43970</v>
      </c>
      <c r="Z60" s="63"/>
      <c r="AA60" s="63"/>
      <c r="AB60" s="64"/>
      <c r="AC60" s="64"/>
      <c r="AD60" s="64"/>
      <c r="AE60" s="65"/>
      <c r="AF60" s="66"/>
      <c r="AG60" s="66"/>
    </row>
    <row r="61" spans="2:33">
      <c r="B61" s="47" t="s">
        <v>401</v>
      </c>
      <c r="C61" s="45" t="s">
        <v>62</v>
      </c>
      <c r="D61" s="55">
        <v>43948</v>
      </c>
      <c r="E61" s="47" t="s">
        <v>365</v>
      </c>
      <c r="F61" s="48" t="s">
        <v>366</v>
      </c>
      <c r="G61" s="49" t="s">
        <v>402</v>
      </c>
      <c r="H61" s="44" t="s">
        <v>169</v>
      </c>
      <c r="I61" s="50" t="s">
        <v>40</v>
      </c>
      <c r="J61" s="44" t="s">
        <v>140</v>
      </c>
      <c r="K61" s="51" t="s">
        <v>386</v>
      </c>
      <c r="L61" s="52" t="s">
        <v>42</v>
      </c>
      <c r="M61" s="55">
        <v>44259</v>
      </c>
      <c r="N61" s="53" t="s">
        <v>327</v>
      </c>
      <c r="O61" s="54">
        <v>1465002.56</v>
      </c>
      <c r="P61" s="54">
        <v>1116575.46</v>
      </c>
      <c r="Q61" s="53">
        <f t="shared" si="0"/>
        <v>0.2378337823518889</v>
      </c>
      <c r="R61" s="53" t="s">
        <v>59</v>
      </c>
      <c r="S61" s="55">
        <v>44287</v>
      </c>
      <c r="T61" s="56" t="s">
        <v>403</v>
      </c>
      <c r="U61" s="57" t="s">
        <v>404</v>
      </c>
      <c r="V61" s="44" t="s">
        <v>44</v>
      </c>
      <c r="W61" s="48" t="s">
        <v>405</v>
      </c>
      <c r="X61" s="58">
        <v>44299</v>
      </c>
      <c r="Y61" s="59">
        <v>44300</v>
      </c>
      <c r="Z61" s="60"/>
      <c r="AA61" s="60"/>
      <c r="AB61" s="61"/>
      <c r="AC61" s="61"/>
      <c r="AD61" s="61"/>
      <c r="AE61" s="61"/>
      <c r="AF61" s="61"/>
      <c r="AG61" s="61"/>
    </row>
    <row r="62" spans="2:33">
      <c r="B62" s="47" t="s">
        <v>406</v>
      </c>
      <c r="C62" s="45" t="s">
        <v>92</v>
      </c>
      <c r="D62" s="46" t="s">
        <v>407</v>
      </c>
      <c r="E62" s="47" t="s">
        <v>365</v>
      </c>
      <c r="F62" s="48" t="s">
        <v>366</v>
      </c>
      <c r="G62" s="49" t="s">
        <v>408</v>
      </c>
      <c r="H62" s="44" t="s">
        <v>218</v>
      </c>
      <c r="I62" s="50" t="s">
        <v>40</v>
      </c>
      <c r="J62" s="44" t="s">
        <v>140</v>
      </c>
      <c r="K62" s="51" t="s">
        <v>409</v>
      </c>
      <c r="L62" s="52" t="s">
        <v>410</v>
      </c>
      <c r="M62" s="55"/>
      <c r="N62" s="53"/>
      <c r="O62" s="54">
        <v>2784904.02</v>
      </c>
      <c r="P62" s="54"/>
      <c r="Q62" s="53">
        <f t="shared" si="0"/>
        <v>1</v>
      </c>
      <c r="R62" s="53"/>
      <c r="S62" s="55"/>
      <c r="T62" s="56"/>
      <c r="U62" s="57"/>
      <c r="V62" s="44" t="s">
        <v>44</v>
      </c>
      <c r="W62" s="44"/>
      <c r="X62" s="58"/>
      <c r="Y62" s="59"/>
      <c r="Z62" s="60"/>
      <c r="AA62" s="60"/>
      <c r="AB62" s="61"/>
      <c r="AC62" s="61"/>
      <c r="AD62" s="61"/>
      <c r="AE62" s="61"/>
      <c r="AF62" s="61"/>
      <c r="AG62" s="61"/>
    </row>
    <row r="63" spans="2:33">
      <c r="B63" s="44" t="s">
        <v>411</v>
      </c>
      <c r="C63" s="45" t="s">
        <v>107</v>
      </c>
      <c r="D63" s="55">
        <v>43979</v>
      </c>
      <c r="E63" s="47" t="s">
        <v>365</v>
      </c>
      <c r="F63" s="48" t="s">
        <v>366</v>
      </c>
      <c r="G63" s="49" t="s">
        <v>412</v>
      </c>
      <c r="H63" s="44" t="s">
        <v>39</v>
      </c>
      <c r="I63" s="50" t="s">
        <v>40</v>
      </c>
      <c r="J63" s="44" t="s">
        <v>140</v>
      </c>
      <c r="K63" s="51" t="s">
        <v>413</v>
      </c>
      <c r="L63" s="52" t="s">
        <v>42</v>
      </c>
      <c r="M63" s="55">
        <v>44013</v>
      </c>
      <c r="N63" s="53" t="s">
        <v>327</v>
      </c>
      <c r="O63" s="71">
        <v>162550</v>
      </c>
      <c r="P63" s="54">
        <v>50000</v>
      </c>
      <c r="Q63" s="53">
        <f t="shared" si="0"/>
        <v>0.69240233774223314</v>
      </c>
      <c r="R63" s="53" t="s">
        <v>327</v>
      </c>
      <c r="S63" s="55">
        <v>44048</v>
      </c>
      <c r="T63" s="56" t="s">
        <v>414</v>
      </c>
      <c r="U63" s="57">
        <v>11254307000135</v>
      </c>
      <c r="V63" s="44" t="s">
        <v>44</v>
      </c>
      <c r="W63" s="48" t="s">
        <v>251</v>
      </c>
      <c r="X63" s="58">
        <v>44057</v>
      </c>
      <c r="Y63" s="59">
        <v>44060</v>
      </c>
      <c r="Z63" s="60"/>
      <c r="AA63" s="60"/>
      <c r="AB63" s="61"/>
      <c r="AC63" s="61"/>
      <c r="AD63" s="61"/>
      <c r="AE63" s="61"/>
      <c r="AF63" s="61"/>
      <c r="AG63" s="61"/>
    </row>
    <row r="64" spans="2:33" s="23" customFormat="1" ht="15" customHeight="1">
      <c r="B64" s="44" t="s">
        <v>415</v>
      </c>
      <c r="C64" s="45" t="s">
        <v>114</v>
      </c>
      <c r="D64" s="55">
        <v>43987</v>
      </c>
      <c r="E64" s="47" t="s">
        <v>365</v>
      </c>
      <c r="F64" s="48" t="s">
        <v>366</v>
      </c>
      <c r="G64" s="49" t="s">
        <v>416</v>
      </c>
      <c r="H64" s="44" t="s">
        <v>58</v>
      </c>
      <c r="I64" s="50" t="s">
        <v>40</v>
      </c>
      <c r="J64" s="44" t="s">
        <v>140</v>
      </c>
      <c r="K64" s="51" t="s">
        <v>417</v>
      </c>
      <c r="L64" s="52" t="s">
        <v>42</v>
      </c>
      <c r="M64" s="68">
        <v>44112</v>
      </c>
      <c r="N64" s="53" t="s">
        <v>327</v>
      </c>
      <c r="O64" s="71">
        <v>1826012</v>
      </c>
      <c r="P64" s="54">
        <v>628198.52</v>
      </c>
      <c r="Q64" s="53">
        <f t="shared" si="0"/>
        <v>0.65597240324817141</v>
      </c>
      <c r="R64" s="53" t="s">
        <v>59</v>
      </c>
      <c r="S64" s="55">
        <v>44194</v>
      </c>
      <c r="T64" s="56" t="s">
        <v>234</v>
      </c>
      <c r="U64" s="57" t="s">
        <v>235</v>
      </c>
      <c r="V64" s="44" t="s">
        <v>44</v>
      </c>
      <c r="W64" s="48" t="s">
        <v>418</v>
      </c>
      <c r="X64" s="58">
        <v>44249</v>
      </c>
      <c r="Y64" s="59">
        <v>44251</v>
      </c>
      <c r="Z64" s="73"/>
      <c r="AA64" s="73"/>
      <c r="AB64" s="74"/>
      <c r="AC64" s="74"/>
      <c r="AD64" s="74"/>
      <c r="AE64" s="74"/>
      <c r="AF64" s="74"/>
      <c r="AG64" s="74"/>
    </row>
    <row r="65" spans="2:33" s="23" customFormat="1" ht="15" customHeight="1">
      <c r="B65" s="44" t="s">
        <v>419</v>
      </c>
      <c r="C65" s="45" t="s">
        <v>121</v>
      </c>
      <c r="D65" s="46" t="s">
        <v>420</v>
      </c>
      <c r="E65" s="47" t="s">
        <v>365</v>
      </c>
      <c r="F65" s="48" t="s">
        <v>366</v>
      </c>
      <c r="G65" s="49" t="s">
        <v>421</v>
      </c>
      <c r="H65" s="44" t="s">
        <v>218</v>
      </c>
      <c r="I65" s="50" t="s">
        <v>40</v>
      </c>
      <c r="J65" s="44" t="s">
        <v>140</v>
      </c>
      <c r="K65" s="51" t="s">
        <v>233</v>
      </c>
      <c r="L65" s="52" t="s">
        <v>42</v>
      </c>
      <c r="M65" s="68">
        <v>44124</v>
      </c>
      <c r="N65" s="53" t="s">
        <v>327</v>
      </c>
      <c r="O65" s="54">
        <v>377259.36</v>
      </c>
      <c r="P65" s="54">
        <v>191888</v>
      </c>
      <c r="Q65" s="53">
        <f t="shared" si="0"/>
        <v>0.49136318314275884</v>
      </c>
      <c r="R65" s="53" t="s">
        <v>59</v>
      </c>
      <c r="S65" s="55">
        <v>44152</v>
      </c>
      <c r="T65" s="56" t="s">
        <v>422</v>
      </c>
      <c r="U65" s="57" t="s">
        <v>104</v>
      </c>
      <c r="V65" s="44" t="s">
        <v>44</v>
      </c>
      <c r="W65" s="48" t="s">
        <v>423</v>
      </c>
      <c r="X65" s="58">
        <v>44167</v>
      </c>
      <c r="Y65" s="59">
        <v>44169</v>
      </c>
      <c r="Z65" s="60"/>
      <c r="AA65" s="60"/>
      <c r="AB65" s="61"/>
      <c r="AC65" s="61"/>
      <c r="AD65" s="61"/>
      <c r="AE65" s="61"/>
      <c r="AF65" s="61"/>
      <c r="AG65" s="61"/>
    </row>
    <row r="66" spans="2:33" s="23" customFormat="1" ht="15" customHeight="1">
      <c r="B66" s="44" t="s">
        <v>424</v>
      </c>
      <c r="C66" s="45" t="s">
        <v>127</v>
      </c>
      <c r="D66" s="46" t="s">
        <v>425</v>
      </c>
      <c r="E66" s="47" t="s">
        <v>365</v>
      </c>
      <c r="F66" s="48" t="s">
        <v>396</v>
      </c>
      <c r="G66" s="49" t="s">
        <v>426</v>
      </c>
      <c r="H66" s="44" t="s">
        <v>68</v>
      </c>
      <c r="I66" s="50" t="s">
        <v>40</v>
      </c>
      <c r="J66" s="44" t="s">
        <v>140</v>
      </c>
      <c r="K66" s="51" t="s">
        <v>427</v>
      </c>
      <c r="L66" s="52" t="s">
        <v>410</v>
      </c>
      <c r="M66" s="75"/>
      <c r="N66" s="53"/>
      <c r="O66" s="71">
        <v>483834.17</v>
      </c>
      <c r="P66" s="54"/>
      <c r="Q66" s="53">
        <f t="shared" si="0"/>
        <v>1</v>
      </c>
      <c r="R66" s="53"/>
      <c r="S66" s="55"/>
      <c r="T66" s="56"/>
      <c r="U66" s="57"/>
      <c r="V66" s="44" t="s">
        <v>61</v>
      </c>
      <c r="W66" s="44"/>
      <c r="X66" s="58"/>
      <c r="Y66" s="59"/>
      <c r="Z66" s="60"/>
      <c r="AA66" s="60"/>
      <c r="AB66" s="61"/>
      <c r="AC66" s="61"/>
      <c r="AD66" s="61"/>
      <c r="AE66" s="61"/>
      <c r="AF66" s="61"/>
      <c r="AG66" s="61"/>
    </row>
    <row r="67" spans="2:33" s="23" customFormat="1" ht="15" customHeight="1">
      <c r="B67" s="44" t="s">
        <v>428</v>
      </c>
      <c r="C67" s="45" t="s">
        <v>133</v>
      </c>
      <c r="D67" s="46" t="s">
        <v>429</v>
      </c>
      <c r="E67" s="47" t="s">
        <v>365</v>
      </c>
      <c r="F67" s="48" t="s">
        <v>366</v>
      </c>
      <c r="G67" s="49" t="s">
        <v>430</v>
      </c>
      <c r="H67" s="44" t="s">
        <v>260</v>
      </c>
      <c r="I67" s="50" t="s">
        <v>40</v>
      </c>
      <c r="J67" s="44" t="s">
        <v>140</v>
      </c>
      <c r="K67" s="51" t="s">
        <v>431</v>
      </c>
      <c r="L67" s="52" t="s">
        <v>42</v>
      </c>
      <c r="M67" s="68" t="s">
        <v>432</v>
      </c>
      <c r="N67" s="53" t="s">
        <v>433</v>
      </c>
      <c r="O67" s="71">
        <v>87670.2</v>
      </c>
      <c r="P67" s="54">
        <v>33432</v>
      </c>
      <c r="Q67" s="53">
        <f t="shared" si="0"/>
        <v>0.61866175735882889</v>
      </c>
      <c r="R67" s="53" t="s">
        <v>59</v>
      </c>
      <c r="S67" s="55">
        <v>44183</v>
      </c>
      <c r="T67" s="56" t="s">
        <v>434</v>
      </c>
      <c r="U67" s="57" t="s">
        <v>435</v>
      </c>
      <c r="V67" s="44" t="s">
        <v>44</v>
      </c>
      <c r="W67" s="48" t="s">
        <v>436</v>
      </c>
      <c r="X67" s="58">
        <v>44207</v>
      </c>
      <c r="Y67" s="59">
        <v>44208</v>
      </c>
      <c r="Z67" s="60"/>
      <c r="AA67" s="60"/>
      <c r="AB67" s="61"/>
      <c r="AC67" s="61"/>
      <c r="AD67" s="61"/>
      <c r="AE67" s="61"/>
      <c r="AF67" s="61"/>
      <c r="AG67" s="61"/>
    </row>
    <row r="68" spans="2:33" s="23" customFormat="1" ht="15" customHeight="1">
      <c r="B68" s="44" t="s">
        <v>437</v>
      </c>
      <c r="C68" s="45" t="s">
        <v>137</v>
      </c>
      <c r="D68" s="46" t="s">
        <v>438</v>
      </c>
      <c r="E68" s="47" t="s">
        <v>365</v>
      </c>
      <c r="F68" s="48" t="s">
        <v>366</v>
      </c>
      <c r="G68" s="49" t="s">
        <v>439</v>
      </c>
      <c r="H68" s="44" t="s">
        <v>50</v>
      </c>
      <c r="I68" s="50" t="s">
        <v>40</v>
      </c>
      <c r="J68" s="44" t="s">
        <v>140</v>
      </c>
      <c r="K68" s="51" t="s">
        <v>409</v>
      </c>
      <c r="L68" s="52" t="s">
        <v>42</v>
      </c>
      <c r="M68" s="68">
        <v>44097</v>
      </c>
      <c r="N68" s="53" t="s">
        <v>327</v>
      </c>
      <c r="O68" s="71">
        <v>1000971.31</v>
      </c>
      <c r="P68" s="54">
        <v>505000</v>
      </c>
      <c r="Q68" s="53">
        <f t="shared" si="0"/>
        <v>0.49549003557354709</v>
      </c>
      <c r="R68" s="53" t="s">
        <v>327</v>
      </c>
      <c r="S68" s="55">
        <v>44110</v>
      </c>
      <c r="T68" s="56" t="s">
        <v>440</v>
      </c>
      <c r="U68" s="57" t="s">
        <v>441</v>
      </c>
      <c r="V68" s="44" t="s">
        <v>44</v>
      </c>
      <c r="W68" s="44" t="s">
        <v>244</v>
      </c>
      <c r="X68" s="58">
        <v>44117</v>
      </c>
      <c r="Y68" s="59">
        <v>44119</v>
      </c>
      <c r="Z68" s="60"/>
      <c r="AA68" s="60"/>
      <c r="AB68" s="61"/>
      <c r="AC68" s="61"/>
      <c r="AD68" s="61"/>
      <c r="AE68" s="61"/>
      <c r="AF68" s="61"/>
      <c r="AG68" s="61"/>
    </row>
    <row r="69" spans="2:33" s="23" customFormat="1" ht="15" customHeight="1">
      <c r="B69" s="44" t="s">
        <v>442</v>
      </c>
      <c r="C69" s="45" t="s">
        <v>45</v>
      </c>
      <c r="D69" s="46" t="s">
        <v>443</v>
      </c>
      <c r="E69" s="47" t="s">
        <v>365</v>
      </c>
      <c r="F69" s="48" t="s">
        <v>366</v>
      </c>
      <c r="G69" s="49" t="s">
        <v>444</v>
      </c>
      <c r="H69" s="44" t="s">
        <v>218</v>
      </c>
      <c r="I69" s="50" t="s">
        <v>40</v>
      </c>
      <c r="J69" s="44" t="s">
        <v>140</v>
      </c>
      <c r="K69" s="51" t="s">
        <v>445</v>
      </c>
      <c r="L69" s="52" t="s">
        <v>42</v>
      </c>
      <c r="M69" s="68">
        <v>44111</v>
      </c>
      <c r="N69" s="53" t="s">
        <v>327</v>
      </c>
      <c r="O69" s="71">
        <v>19250.099999999999</v>
      </c>
      <c r="P69" s="54">
        <v>7183.38</v>
      </c>
      <c r="Q69" s="53">
        <f t="shared" si="0"/>
        <v>0.62683934109433193</v>
      </c>
      <c r="R69" s="53" t="s">
        <v>327</v>
      </c>
      <c r="S69" s="55">
        <v>44141</v>
      </c>
      <c r="T69" s="56" t="s">
        <v>446</v>
      </c>
      <c r="U69" s="57" t="s">
        <v>104</v>
      </c>
      <c r="V69" s="44" t="s">
        <v>61</v>
      </c>
      <c r="W69" s="72" t="s">
        <v>447</v>
      </c>
      <c r="X69" s="58">
        <v>44169</v>
      </c>
      <c r="Y69" s="59">
        <v>44173</v>
      </c>
      <c r="Z69" s="60"/>
      <c r="AA69" s="60"/>
      <c r="AB69" s="61"/>
      <c r="AC69" s="61"/>
      <c r="AD69" s="61"/>
      <c r="AE69" s="61"/>
      <c r="AF69" s="61"/>
      <c r="AG69" s="61"/>
    </row>
    <row r="70" spans="2:33" s="23" customFormat="1" ht="15" customHeight="1">
      <c r="B70" s="44" t="s">
        <v>448</v>
      </c>
      <c r="C70" s="45" t="s">
        <v>112</v>
      </c>
      <c r="D70" s="46" t="s">
        <v>184</v>
      </c>
      <c r="E70" s="47" t="s">
        <v>365</v>
      </c>
      <c r="F70" s="48" t="s">
        <v>366</v>
      </c>
      <c r="G70" s="49" t="s">
        <v>449</v>
      </c>
      <c r="H70" s="44" t="s">
        <v>50</v>
      </c>
      <c r="I70" s="50" t="s">
        <v>40</v>
      </c>
      <c r="J70" s="44" t="s">
        <v>140</v>
      </c>
      <c r="K70" s="51"/>
      <c r="L70" s="52" t="s">
        <v>84</v>
      </c>
      <c r="M70" s="53" t="s">
        <v>40</v>
      </c>
      <c r="N70" s="53" t="s">
        <v>40</v>
      </c>
      <c r="O70" s="71" t="s">
        <v>450</v>
      </c>
      <c r="P70" s="54"/>
      <c r="Q70" s="53">
        <f t="shared" si="0"/>
        <v>0</v>
      </c>
      <c r="R70" s="53"/>
      <c r="S70" s="55"/>
      <c r="T70" s="56"/>
      <c r="U70" s="57"/>
      <c r="V70" s="44" t="s">
        <v>44</v>
      </c>
      <c r="W70" s="44"/>
      <c r="X70" s="58"/>
      <c r="Y70" s="59"/>
      <c r="Z70" s="60"/>
      <c r="AA70" s="60"/>
      <c r="AB70" s="61"/>
      <c r="AC70" s="61"/>
      <c r="AD70" s="61"/>
      <c r="AE70" s="61"/>
      <c r="AF70" s="61"/>
      <c r="AG70" s="61"/>
    </row>
    <row r="71" spans="2:33" s="23" customFormat="1" ht="15" customHeight="1">
      <c r="B71" s="44" t="s">
        <v>451</v>
      </c>
      <c r="C71" s="45" t="s">
        <v>160</v>
      </c>
      <c r="D71" s="46" t="s">
        <v>452</v>
      </c>
      <c r="E71" s="47" t="s">
        <v>365</v>
      </c>
      <c r="F71" s="48" t="s">
        <v>366</v>
      </c>
      <c r="G71" s="49" t="s">
        <v>453</v>
      </c>
      <c r="H71" s="44" t="s">
        <v>289</v>
      </c>
      <c r="I71" s="50" t="s">
        <v>40</v>
      </c>
      <c r="J71" s="44" t="s">
        <v>140</v>
      </c>
      <c r="K71" s="51" t="s">
        <v>454</v>
      </c>
      <c r="L71" s="52" t="s">
        <v>42</v>
      </c>
      <c r="M71" s="68">
        <v>44154</v>
      </c>
      <c r="N71" s="53" t="s">
        <v>327</v>
      </c>
      <c r="O71" s="71">
        <v>2044.22</v>
      </c>
      <c r="P71" s="54">
        <v>1812</v>
      </c>
      <c r="Q71" s="53">
        <f t="shared" si="0"/>
        <v>0.11359834068740156</v>
      </c>
      <c r="R71" s="53" t="s">
        <v>327</v>
      </c>
      <c r="S71" s="55">
        <v>44168</v>
      </c>
      <c r="T71" s="56" t="s">
        <v>455</v>
      </c>
      <c r="U71" s="57" t="s">
        <v>456</v>
      </c>
      <c r="V71" s="44" t="s">
        <v>61</v>
      </c>
      <c r="W71" s="76" t="s">
        <v>457</v>
      </c>
      <c r="X71" s="58" t="s">
        <v>458</v>
      </c>
      <c r="Y71" s="59" t="s">
        <v>459</v>
      </c>
      <c r="Z71" s="60"/>
      <c r="AA71" s="60"/>
      <c r="AB71" s="61"/>
      <c r="AC71" s="61"/>
      <c r="AD71" s="61"/>
      <c r="AE71" s="61"/>
      <c r="AF71" s="61"/>
      <c r="AG71" s="61"/>
    </row>
    <row r="72" spans="2:33" s="23" customFormat="1" ht="15" customHeight="1">
      <c r="B72" s="44" t="s">
        <v>460</v>
      </c>
      <c r="C72" s="45" t="s">
        <v>166</v>
      </c>
      <c r="D72" s="46" t="s">
        <v>461</v>
      </c>
      <c r="E72" s="47" t="s">
        <v>365</v>
      </c>
      <c r="F72" s="48" t="s">
        <v>366</v>
      </c>
      <c r="G72" s="49" t="s">
        <v>462</v>
      </c>
      <c r="H72" s="44" t="s">
        <v>77</v>
      </c>
      <c r="I72" s="50" t="s">
        <v>40</v>
      </c>
      <c r="J72" s="44" t="s">
        <v>140</v>
      </c>
      <c r="K72" s="51" t="s">
        <v>386</v>
      </c>
      <c r="L72" s="52" t="s">
        <v>42</v>
      </c>
      <c r="M72" s="68">
        <v>44139</v>
      </c>
      <c r="N72" s="53" t="s">
        <v>327</v>
      </c>
      <c r="O72" s="71">
        <v>856512.6</v>
      </c>
      <c r="P72" s="54">
        <v>703946.64</v>
      </c>
      <c r="Q72" s="53">
        <f t="shared" si="0"/>
        <v>0.17812459501471428</v>
      </c>
      <c r="R72" s="53" t="s">
        <v>327</v>
      </c>
      <c r="S72" s="55">
        <v>44154</v>
      </c>
      <c r="T72" s="56" t="s">
        <v>463</v>
      </c>
      <c r="U72" s="57" t="s">
        <v>464</v>
      </c>
      <c r="V72" s="44" t="s">
        <v>44</v>
      </c>
      <c r="W72" s="44" t="s">
        <v>465</v>
      </c>
      <c r="X72" s="58">
        <v>44179</v>
      </c>
      <c r="Y72" s="59">
        <v>44180</v>
      </c>
      <c r="Z72" s="60"/>
      <c r="AA72" s="60"/>
      <c r="AB72" s="61"/>
      <c r="AC72" s="61"/>
      <c r="AD72" s="61"/>
      <c r="AE72" s="61"/>
      <c r="AF72" s="61"/>
      <c r="AG72" s="61"/>
    </row>
    <row r="73" spans="2:33" s="23" customFormat="1" ht="15" customHeight="1">
      <c r="B73" s="44" t="s">
        <v>466</v>
      </c>
      <c r="C73" s="45" t="s">
        <v>175</v>
      </c>
      <c r="D73" s="46" t="s">
        <v>467</v>
      </c>
      <c r="E73" s="47" t="s">
        <v>365</v>
      </c>
      <c r="F73" s="48" t="s">
        <v>366</v>
      </c>
      <c r="G73" s="49" t="s">
        <v>468</v>
      </c>
      <c r="H73" s="44" t="s">
        <v>218</v>
      </c>
      <c r="I73" s="50" t="s">
        <v>40</v>
      </c>
      <c r="J73" s="44" t="s">
        <v>140</v>
      </c>
      <c r="K73" s="51" t="s">
        <v>454</v>
      </c>
      <c r="L73" s="52" t="s">
        <v>42</v>
      </c>
      <c r="M73" s="68">
        <v>44148</v>
      </c>
      <c r="N73" s="53" t="s">
        <v>327</v>
      </c>
      <c r="O73" s="71">
        <v>185733.06</v>
      </c>
      <c r="P73" s="54">
        <v>185726.42</v>
      </c>
      <c r="Q73" s="53">
        <f t="shared" si="0"/>
        <v>3.5750232080303131E-5</v>
      </c>
      <c r="R73" s="53" t="s">
        <v>327</v>
      </c>
      <c r="S73" s="55">
        <v>44168</v>
      </c>
      <c r="T73" s="56" t="s">
        <v>469</v>
      </c>
      <c r="U73" s="57" t="s">
        <v>470</v>
      </c>
      <c r="V73" s="44" t="s">
        <v>61</v>
      </c>
      <c r="W73" s="48" t="s">
        <v>471</v>
      </c>
      <c r="X73" s="58">
        <v>44172</v>
      </c>
      <c r="Y73" s="59">
        <v>44174</v>
      </c>
      <c r="Z73" s="60"/>
      <c r="AA73" s="60"/>
      <c r="AB73" s="61"/>
      <c r="AC73" s="61"/>
      <c r="AD73" s="61"/>
      <c r="AE73" s="61"/>
      <c r="AF73" s="61"/>
      <c r="AG73" s="61"/>
    </row>
    <row r="74" spans="2:33" s="23" customFormat="1" ht="15" customHeight="1">
      <c r="B74" s="44" t="s">
        <v>472</v>
      </c>
      <c r="C74" s="45" t="s">
        <v>53</v>
      </c>
      <c r="D74" s="46" t="s">
        <v>473</v>
      </c>
      <c r="E74" s="47" t="s">
        <v>365</v>
      </c>
      <c r="F74" s="48" t="s">
        <v>366</v>
      </c>
      <c r="G74" s="49" t="s">
        <v>474</v>
      </c>
      <c r="H74" s="44" t="s">
        <v>39</v>
      </c>
      <c r="I74" s="50" t="s">
        <v>40</v>
      </c>
      <c r="J74" s="44" t="s">
        <v>140</v>
      </c>
      <c r="K74" s="51" t="s">
        <v>475</v>
      </c>
      <c r="L74" s="52" t="s">
        <v>42</v>
      </c>
      <c r="M74" s="68">
        <v>44097</v>
      </c>
      <c r="N74" s="53" t="s">
        <v>327</v>
      </c>
      <c r="O74" s="71">
        <v>64535.1</v>
      </c>
      <c r="P74" s="54">
        <v>64535.1</v>
      </c>
      <c r="Q74" s="53">
        <f t="shared" si="0"/>
        <v>0</v>
      </c>
      <c r="R74" s="53" t="s">
        <v>327</v>
      </c>
      <c r="S74" s="55">
        <v>44120</v>
      </c>
      <c r="T74" s="56" t="s">
        <v>476</v>
      </c>
      <c r="U74" s="57">
        <v>16935205000107</v>
      </c>
      <c r="V74" s="44" t="s">
        <v>44</v>
      </c>
      <c r="W74" s="48" t="s">
        <v>471</v>
      </c>
      <c r="X74" s="58">
        <v>44132</v>
      </c>
      <c r="Y74" s="59">
        <v>44133</v>
      </c>
      <c r="Z74" s="60"/>
      <c r="AA74" s="60"/>
      <c r="AB74" s="61"/>
      <c r="AC74" s="61"/>
      <c r="AD74" s="61"/>
      <c r="AE74" s="61"/>
      <c r="AF74" s="61"/>
      <c r="AG74" s="61"/>
    </row>
    <row r="75" spans="2:33" s="23" customFormat="1" ht="22.5">
      <c r="B75" s="44" t="s">
        <v>477</v>
      </c>
      <c r="C75" s="45" t="s">
        <v>71</v>
      </c>
      <c r="D75" s="46" t="s">
        <v>478</v>
      </c>
      <c r="E75" s="47" t="s">
        <v>365</v>
      </c>
      <c r="F75" s="48" t="s">
        <v>396</v>
      </c>
      <c r="G75" s="62" t="s">
        <v>479</v>
      </c>
      <c r="H75" s="44" t="s">
        <v>68</v>
      </c>
      <c r="I75" s="50" t="s">
        <v>40</v>
      </c>
      <c r="J75" s="44" t="s">
        <v>140</v>
      </c>
      <c r="K75" s="51" t="s">
        <v>445</v>
      </c>
      <c r="L75" s="52" t="s">
        <v>480</v>
      </c>
      <c r="M75" s="68"/>
      <c r="N75" s="53"/>
      <c r="O75" s="71">
        <v>475463.33</v>
      </c>
      <c r="P75" s="54"/>
      <c r="Q75" s="53">
        <f t="shared" si="0"/>
        <v>1</v>
      </c>
      <c r="R75" s="53"/>
      <c r="S75" s="53"/>
      <c r="T75" s="56"/>
      <c r="U75" s="57"/>
      <c r="V75" s="44" t="s">
        <v>61</v>
      </c>
      <c r="W75" s="44"/>
      <c r="X75" s="58"/>
      <c r="Y75" s="59"/>
      <c r="Z75" s="60"/>
      <c r="AA75" s="60"/>
      <c r="AB75" s="61"/>
      <c r="AC75" s="61"/>
      <c r="AD75" s="61"/>
      <c r="AE75" s="61"/>
      <c r="AF75" s="61"/>
      <c r="AG75" s="61"/>
    </row>
    <row r="76" spans="2:33" s="23" customFormat="1" ht="15" customHeight="1">
      <c r="B76" s="44" t="s">
        <v>481</v>
      </c>
      <c r="C76" s="45" t="s">
        <v>151</v>
      </c>
      <c r="D76" s="46" t="s">
        <v>230</v>
      </c>
      <c r="E76" s="47" t="s">
        <v>365</v>
      </c>
      <c r="F76" s="48" t="s">
        <v>366</v>
      </c>
      <c r="G76" s="49" t="s">
        <v>482</v>
      </c>
      <c r="H76" s="44" t="s">
        <v>186</v>
      </c>
      <c r="I76" s="50" t="s">
        <v>40</v>
      </c>
      <c r="J76" s="44" t="s">
        <v>140</v>
      </c>
      <c r="K76" s="51" t="s">
        <v>483</v>
      </c>
      <c r="L76" s="52" t="s">
        <v>410</v>
      </c>
      <c r="M76" s="55"/>
      <c r="N76" s="53"/>
      <c r="O76" s="71">
        <v>102706.67</v>
      </c>
      <c r="P76" s="54"/>
      <c r="Q76" s="53">
        <f t="shared" ref="Q76:Q81" si="7">IFERROR((O76-P76)/O76,)</f>
        <v>1</v>
      </c>
      <c r="R76" s="53"/>
      <c r="S76" s="55"/>
      <c r="T76" s="56"/>
      <c r="U76" s="57"/>
      <c r="V76" s="44" t="s">
        <v>44</v>
      </c>
      <c r="W76" s="44"/>
      <c r="X76" s="58"/>
      <c r="Y76" s="59"/>
      <c r="Z76" s="60"/>
      <c r="AA76" s="60"/>
      <c r="AB76" s="61"/>
      <c r="AC76" s="61"/>
      <c r="AD76" s="61"/>
      <c r="AE76" s="61"/>
      <c r="AF76" s="61"/>
      <c r="AG76" s="61"/>
    </row>
    <row r="77" spans="2:33" s="23" customFormat="1" ht="15" customHeight="1">
      <c r="B77" s="44" t="s">
        <v>484</v>
      </c>
      <c r="C77" s="45" t="s">
        <v>99</v>
      </c>
      <c r="D77" s="46" t="s">
        <v>485</v>
      </c>
      <c r="E77" s="47" t="s">
        <v>365</v>
      </c>
      <c r="F77" s="48" t="s">
        <v>366</v>
      </c>
      <c r="G77" s="49" t="s">
        <v>486</v>
      </c>
      <c r="H77" s="44" t="s">
        <v>487</v>
      </c>
      <c r="I77" s="50" t="s">
        <v>40</v>
      </c>
      <c r="J77" s="44" t="s">
        <v>140</v>
      </c>
      <c r="K77" s="51" t="s">
        <v>488</v>
      </c>
      <c r="L77" s="52" t="s">
        <v>42</v>
      </c>
      <c r="M77" s="55">
        <v>44158</v>
      </c>
      <c r="N77" s="53" t="s">
        <v>327</v>
      </c>
      <c r="O77" s="71">
        <v>472508.11</v>
      </c>
      <c r="P77" s="54">
        <v>84000</v>
      </c>
      <c r="Q77" s="53">
        <f t="shared" si="7"/>
        <v>0.82222527355138941</v>
      </c>
      <c r="R77" s="53" t="s">
        <v>59</v>
      </c>
      <c r="S77" s="55">
        <v>44183</v>
      </c>
      <c r="T77" s="56" t="s">
        <v>489</v>
      </c>
      <c r="U77" s="57" t="s">
        <v>490</v>
      </c>
      <c r="V77" s="44" t="s">
        <v>44</v>
      </c>
      <c r="W77" s="48" t="s">
        <v>491</v>
      </c>
      <c r="X77" s="58">
        <v>44203</v>
      </c>
      <c r="Y77" s="59">
        <v>44207</v>
      </c>
      <c r="Z77" s="60"/>
      <c r="AA77" s="60"/>
      <c r="AB77" s="61"/>
      <c r="AC77" s="61"/>
      <c r="AD77" s="61"/>
      <c r="AE77" s="61"/>
      <c r="AF77" s="61"/>
      <c r="AG77" s="61"/>
    </row>
    <row r="78" spans="2:33" s="23" customFormat="1" ht="15" customHeight="1">
      <c r="B78" s="44" t="s">
        <v>492</v>
      </c>
      <c r="C78" s="45" t="s">
        <v>119</v>
      </c>
      <c r="D78" s="46" t="s">
        <v>493</v>
      </c>
      <c r="E78" s="47" t="s">
        <v>365</v>
      </c>
      <c r="F78" s="48" t="s">
        <v>366</v>
      </c>
      <c r="G78" s="49" t="s">
        <v>494</v>
      </c>
      <c r="H78" s="44" t="s">
        <v>186</v>
      </c>
      <c r="I78" s="50" t="s">
        <v>40</v>
      </c>
      <c r="J78" s="44" t="s">
        <v>140</v>
      </c>
      <c r="K78" s="51" t="s">
        <v>495</v>
      </c>
      <c r="L78" s="52" t="s">
        <v>42</v>
      </c>
      <c r="M78" s="55">
        <v>44215</v>
      </c>
      <c r="N78" s="53" t="s">
        <v>327</v>
      </c>
      <c r="O78" s="71">
        <v>216857.8</v>
      </c>
      <c r="P78" s="54">
        <v>216857.8</v>
      </c>
      <c r="Q78" s="53">
        <f t="shared" si="7"/>
        <v>0</v>
      </c>
      <c r="R78" s="53" t="s">
        <v>327</v>
      </c>
      <c r="S78" s="55">
        <v>44250</v>
      </c>
      <c r="T78" s="56" t="s">
        <v>496</v>
      </c>
      <c r="U78" s="57" t="s">
        <v>497</v>
      </c>
      <c r="V78" s="44" t="s">
        <v>44</v>
      </c>
      <c r="W78" s="48" t="s">
        <v>498</v>
      </c>
      <c r="X78" s="58">
        <v>44264</v>
      </c>
      <c r="Y78" s="59">
        <v>44265</v>
      </c>
      <c r="Z78" s="60"/>
      <c r="AA78" s="60"/>
      <c r="AB78" s="61"/>
      <c r="AC78" s="61"/>
      <c r="AD78" s="61"/>
      <c r="AE78" s="61"/>
      <c r="AF78" s="61"/>
      <c r="AG78" s="61"/>
    </row>
    <row r="79" spans="2:33" s="23" customFormat="1" ht="15" customHeight="1">
      <c r="B79" s="44" t="s">
        <v>499</v>
      </c>
      <c r="C79" s="45" t="s">
        <v>207</v>
      </c>
      <c r="D79" s="46" t="s">
        <v>500</v>
      </c>
      <c r="E79" s="47" t="s">
        <v>365</v>
      </c>
      <c r="F79" s="48" t="s">
        <v>366</v>
      </c>
      <c r="G79" s="49" t="s">
        <v>501</v>
      </c>
      <c r="H79" s="44" t="s">
        <v>203</v>
      </c>
      <c r="I79" s="50" t="s">
        <v>40</v>
      </c>
      <c r="J79" s="44" t="s">
        <v>140</v>
      </c>
      <c r="K79" s="51" t="s">
        <v>502</v>
      </c>
      <c r="L79" s="52" t="s">
        <v>42</v>
      </c>
      <c r="M79" s="55">
        <v>44202</v>
      </c>
      <c r="N79" s="53" t="s">
        <v>327</v>
      </c>
      <c r="O79" s="71">
        <v>336769.91</v>
      </c>
      <c r="P79" s="71">
        <v>300000</v>
      </c>
      <c r="Q79" s="53">
        <f t="shared" si="7"/>
        <v>0.10918407170046747</v>
      </c>
      <c r="R79" s="53" t="s">
        <v>327</v>
      </c>
      <c r="S79" s="55">
        <v>44224</v>
      </c>
      <c r="T79" s="56" t="s">
        <v>503</v>
      </c>
      <c r="U79" s="57" t="s">
        <v>504</v>
      </c>
      <c r="V79" s="44" t="s">
        <v>44</v>
      </c>
      <c r="W79" s="48" t="s">
        <v>505</v>
      </c>
      <c r="X79" s="58">
        <v>44231</v>
      </c>
      <c r="Y79" s="59">
        <v>44235</v>
      </c>
      <c r="Z79" s="60"/>
      <c r="AA79" s="60"/>
      <c r="AB79" s="61"/>
      <c r="AC79" s="61"/>
      <c r="AD79" s="61"/>
      <c r="AE79" s="61"/>
      <c r="AF79" s="61"/>
      <c r="AG79" s="61"/>
    </row>
    <row r="80" spans="2:33" s="23" customFormat="1" ht="15" customHeight="1">
      <c r="B80" s="44" t="s">
        <v>506</v>
      </c>
      <c r="C80" s="45" t="s">
        <v>215</v>
      </c>
      <c r="D80" s="46" t="s">
        <v>507</v>
      </c>
      <c r="E80" s="47" t="s">
        <v>365</v>
      </c>
      <c r="F80" s="48" t="s">
        <v>396</v>
      </c>
      <c r="G80" s="49" t="s">
        <v>508</v>
      </c>
      <c r="H80" s="44" t="s">
        <v>376</v>
      </c>
      <c r="I80" s="50" t="s">
        <v>40</v>
      </c>
      <c r="J80" s="44" t="s">
        <v>140</v>
      </c>
      <c r="K80" s="51" t="s">
        <v>509</v>
      </c>
      <c r="L80" s="52" t="s">
        <v>42</v>
      </c>
      <c r="M80" s="55">
        <v>44210</v>
      </c>
      <c r="N80" s="53" t="s">
        <v>327</v>
      </c>
      <c r="O80" s="71">
        <v>104855.06</v>
      </c>
      <c r="P80" s="54">
        <v>42211.1</v>
      </c>
      <c r="Q80" s="53">
        <f t="shared" si="7"/>
        <v>0.59743382913518905</v>
      </c>
      <c r="R80" s="53" t="s">
        <v>327</v>
      </c>
      <c r="S80" s="55">
        <v>44231</v>
      </c>
      <c r="T80" s="56" t="s">
        <v>103</v>
      </c>
      <c r="U80" s="57" t="s">
        <v>104</v>
      </c>
      <c r="V80" s="44" t="s">
        <v>61</v>
      </c>
      <c r="W80" s="77" t="s">
        <v>510</v>
      </c>
      <c r="X80" s="58">
        <v>44307</v>
      </c>
      <c r="Y80" s="59">
        <v>44309</v>
      </c>
      <c r="Z80" s="60"/>
      <c r="AA80" s="60"/>
      <c r="AB80" s="61"/>
      <c r="AC80" s="61"/>
      <c r="AD80" s="61"/>
      <c r="AE80" s="61"/>
      <c r="AF80" s="61"/>
      <c r="AG80" s="61"/>
    </row>
    <row r="81" spans="2:33" s="23" customFormat="1" ht="15" customHeight="1">
      <c r="B81" s="44" t="s">
        <v>511</v>
      </c>
      <c r="C81" s="45" t="s">
        <v>191</v>
      </c>
      <c r="D81" s="46" t="s">
        <v>512</v>
      </c>
      <c r="E81" s="47" t="s">
        <v>365</v>
      </c>
      <c r="F81" s="48" t="s">
        <v>366</v>
      </c>
      <c r="G81" s="49" t="s">
        <v>513</v>
      </c>
      <c r="H81" s="44" t="s">
        <v>50</v>
      </c>
      <c r="I81" s="50" t="s">
        <v>40</v>
      </c>
      <c r="J81" s="44" t="s">
        <v>140</v>
      </c>
      <c r="K81" s="51" t="s">
        <v>514</v>
      </c>
      <c r="L81" s="52" t="s">
        <v>42</v>
      </c>
      <c r="M81" s="68">
        <v>44210</v>
      </c>
      <c r="N81" s="69" t="s">
        <v>327</v>
      </c>
      <c r="O81" s="71">
        <v>70760</v>
      </c>
      <c r="P81" s="71">
        <v>70700</v>
      </c>
      <c r="Q81" s="53">
        <f t="shared" si="7"/>
        <v>8.4793668739400791E-4</v>
      </c>
      <c r="R81" s="53" t="s">
        <v>327</v>
      </c>
      <c r="S81" s="55">
        <v>44224</v>
      </c>
      <c r="T81" s="78" t="s">
        <v>515</v>
      </c>
      <c r="U81" s="57" t="s">
        <v>516</v>
      </c>
      <c r="V81" s="44" t="s">
        <v>44</v>
      </c>
      <c r="W81" s="48" t="s">
        <v>517</v>
      </c>
      <c r="X81" s="58">
        <v>44245</v>
      </c>
      <c r="Y81" s="59">
        <v>44246</v>
      </c>
      <c r="Z81" s="60"/>
      <c r="AA81" s="60"/>
      <c r="AB81" s="61"/>
      <c r="AC81" s="61"/>
      <c r="AD81" s="61"/>
      <c r="AE81" s="61"/>
      <c r="AF81" s="61"/>
      <c r="AG81" s="61"/>
    </row>
    <row r="82" spans="2:33" s="23" customFormat="1" ht="15" customHeight="1">
      <c r="B82" s="44" t="s">
        <v>518</v>
      </c>
      <c r="C82" s="45" t="s">
        <v>229</v>
      </c>
      <c r="D82" s="46" t="s">
        <v>519</v>
      </c>
      <c r="E82" s="47" t="s">
        <v>365</v>
      </c>
      <c r="F82" s="48" t="s">
        <v>366</v>
      </c>
      <c r="G82" s="49" t="s">
        <v>520</v>
      </c>
      <c r="H82" s="44" t="s">
        <v>58</v>
      </c>
      <c r="I82" s="50" t="s">
        <v>40</v>
      </c>
      <c r="J82" s="44" t="s">
        <v>140</v>
      </c>
      <c r="K82" s="51" t="s">
        <v>347</v>
      </c>
      <c r="L82" s="52" t="s">
        <v>410</v>
      </c>
      <c r="M82" s="68">
        <v>44239</v>
      </c>
      <c r="N82" s="69" t="s">
        <v>327</v>
      </c>
      <c r="O82" s="71">
        <v>846320.89</v>
      </c>
      <c r="P82" s="79"/>
      <c r="Q82" s="53">
        <f t="shared" ref="Q82:Q83" si="8">IFERROR((O82-P82)/O82,)</f>
        <v>1</v>
      </c>
      <c r="R82" s="53"/>
      <c r="S82" s="53"/>
      <c r="T82" s="56"/>
      <c r="U82" s="57"/>
      <c r="V82" s="44" t="s">
        <v>44</v>
      </c>
      <c r="W82" s="44"/>
      <c r="X82" s="58"/>
      <c r="Y82" s="59"/>
      <c r="Z82" s="60"/>
      <c r="AA82" s="60"/>
      <c r="AB82" s="61"/>
      <c r="AC82" s="61"/>
      <c r="AD82" s="61"/>
      <c r="AE82" s="61"/>
      <c r="AF82" s="61"/>
      <c r="AG82" s="61"/>
    </row>
    <row r="83" spans="2:33" s="23" customFormat="1" ht="15" customHeight="1">
      <c r="B83" s="44" t="s">
        <v>521</v>
      </c>
      <c r="C83" s="45" t="s">
        <v>238</v>
      </c>
      <c r="D83" s="46" t="s">
        <v>522</v>
      </c>
      <c r="E83" s="47" t="s">
        <v>365</v>
      </c>
      <c r="F83" s="48" t="s">
        <v>366</v>
      </c>
      <c r="G83" s="49" t="s">
        <v>523</v>
      </c>
      <c r="H83" s="44" t="s">
        <v>186</v>
      </c>
      <c r="I83" s="50" t="s">
        <v>40</v>
      </c>
      <c r="J83" s="44" t="s">
        <v>140</v>
      </c>
      <c r="K83" s="51" t="s">
        <v>524</v>
      </c>
      <c r="L83" s="52" t="s">
        <v>42</v>
      </c>
      <c r="M83" s="68">
        <v>44249</v>
      </c>
      <c r="N83" s="69" t="s">
        <v>327</v>
      </c>
      <c r="O83" s="71">
        <v>227661.33</v>
      </c>
      <c r="P83" s="71">
        <v>227661.33</v>
      </c>
      <c r="Q83" s="53">
        <f t="shared" si="8"/>
        <v>0</v>
      </c>
      <c r="R83" s="53" t="s">
        <v>327</v>
      </c>
      <c r="S83" s="55">
        <v>44266</v>
      </c>
      <c r="T83" s="56" t="s">
        <v>525</v>
      </c>
      <c r="U83" s="57">
        <v>4517241000163</v>
      </c>
      <c r="V83" s="44" t="s">
        <v>44</v>
      </c>
      <c r="W83" s="48" t="s">
        <v>526</v>
      </c>
      <c r="X83" s="58">
        <v>44277</v>
      </c>
      <c r="Y83" s="59">
        <v>44278</v>
      </c>
      <c r="Z83" s="60"/>
      <c r="AA83" s="60"/>
      <c r="AB83" s="61"/>
      <c r="AC83" s="61"/>
      <c r="AD83" s="61"/>
      <c r="AE83" s="61"/>
      <c r="AF83" s="61"/>
      <c r="AG83" s="61"/>
    </row>
    <row r="86" spans="2:33">
      <c r="E86" s="31"/>
    </row>
    <row r="87" spans="2:33">
      <c r="E87" s="31"/>
    </row>
    <row r="89" spans="2:33">
      <c r="E89" s="31"/>
    </row>
  </sheetData>
  <dataConsolidate/>
  <mergeCells count="1">
    <mergeCell ref="A1:Y1"/>
  </mergeCells>
  <conditionalFormatting sqref="L1:L1048576">
    <cfRule type="containsText" dxfId="53" priority="28" operator="containsText" text="Acautelado">
      <formula>NOT(ISERROR(SEARCH("Acautelado",L1)))</formula>
    </cfRule>
    <cfRule type="containsText" dxfId="52" priority="29" operator="containsText" text="Suspenso">
      <formula>NOT(ISERROR(SEARCH("Suspenso",L1)))</formula>
    </cfRule>
    <cfRule type="containsText" dxfId="51" priority="30" operator="containsText" text="Fase Interna">
      <formula>NOT(ISERROR(SEARCH("Fase Interna",L1)))</formula>
    </cfRule>
    <cfRule type="containsText" dxfId="50" priority="31" operator="containsText" text="Fase Externa">
      <formula>NOT(ISERROR(SEARCH("Fase Externa",L1)))</formula>
    </cfRule>
    <cfRule type="containsText" dxfId="49" priority="32" operator="containsText" text="Em Andamento">
      <formula>NOT(ISERROR(SEARCH("Em Andamento",L1)))</formula>
    </cfRule>
    <cfRule type="containsText" dxfId="48" priority="33" operator="containsText" text="Fracassada">
      <formula>NOT(ISERROR(SEARCH("Fracassada",L1)))</formula>
    </cfRule>
    <cfRule type="containsText" dxfId="47" priority="34" operator="containsText" text="Deserta">
      <formula>NOT(ISERROR(SEARCH("Deserta",L1)))</formula>
    </cfRule>
    <cfRule type="containsText" dxfId="46" priority="36" operator="containsText" text="Cancelada">
      <formula>NOT(ISERROR(SEARCH("Cancelada",L1)))</formula>
    </cfRule>
    <cfRule type="containsText" dxfId="45" priority="37" operator="containsText" text="Concluído">
      <formula>NOT(ISERROR(SEARCH("Concluído",L1)))</formula>
    </cfRule>
  </conditionalFormatting>
  <printOptions horizontalCentered="1"/>
  <pageMargins left="0.11811023622047245" right="0.11811023622047245" top="0.19685039370078741" bottom="0.19685039370078741" header="0.31496062992125984" footer="0.31496062992125984"/>
  <pageSetup paperSize="9" scale="29" fitToHeight="0" orientation="landscape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workbookViewId="0">
      <selection activeCell="C16" sqref="C16"/>
    </sheetView>
  </sheetViews>
  <sheetFormatPr defaultRowHeight="15"/>
  <cols>
    <col min="1" max="1" width="14.42578125" customWidth="1"/>
    <col min="3" max="3" width="9.28515625" bestFit="1" customWidth="1"/>
    <col min="5" max="5" width="14.42578125" bestFit="1" customWidth="1"/>
    <col min="7" max="7" width="14.42578125" bestFit="1" customWidth="1"/>
    <col min="11" max="11" width="23.140625" bestFit="1" customWidth="1"/>
  </cols>
  <sheetData>
    <row r="1" spans="1:11">
      <c r="A1" s="80" t="s">
        <v>36</v>
      </c>
      <c r="C1" s="81" t="s">
        <v>89</v>
      </c>
      <c r="E1" s="80" t="s">
        <v>59</v>
      </c>
      <c r="G1" s="80" t="s">
        <v>42</v>
      </c>
      <c r="I1" s="80" t="s">
        <v>527</v>
      </c>
      <c r="K1" s="80" t="s">
        <v>61</v>
      </c>
    </row>
    <row r="2" spans="1:11">
      <c r="A2" s="80" t="s">
        <v>266</v>
      </c>
      <c r="C2" s="82" t="s">
        <v>528</v>
      </c>
      <c r="E2" s="80" t="s">
        <v>327</v>
      </c>
      <c r="G2" s="80" t="s">
        <v>84</v>
      </c>
      <c r="I2" s="80" t="s">
        <v>529</v>
      </c>
      <c r="K2" s="80" t="s">
        <v>44</v>
      </c>
    </row>
    <row r="3" spans="1:11">
      <c r="A3" s="80" t="s">
        <v>365</v>
      </c>
      <c r="C3" s="82" t="s">
        <v>77</v>
      </c>
      <c r="E3" s="80" t="s">
        <v>40</v>
      </c>
      <c r="G3" s="80" t="s">
        <v>410</v>
      </c>
    </row>
    <row r="4" spans="1:11">
      <c r="A4" s="80" t="s">
        <v>530</v>
      </c>
      <c r="C4" s="81" t="s">
        <v>531</v>
      </c>
      <c r="G4" s="80" t="s">
        <v>480</v>
      </c>
    </row>
    <row r="5" spans="1:11">
      <c r="A5" s="80" t="s">
        <v>532</v>
      </c>
      <c r="C5" s="82" t="s">
        <v>203</v>
      </c>
      <c r="G5" s="80" t="s">
        <v>326</v>
      </c>
      <c r="I5" s="80" t="s">
        <v>140</v>
      </c>
    </row>
    <row r="6" spans="1:11">
      <c r="A6" s="80" t="s">
        <v>322</v>
      </c>
      <c r="C6" s="82" t="s">
        <v>533</v>
      </c>
      <c r="G6" s="80" t="s">
        <v>534</v>
      </c>
      <c r="I6" s="80" t="s">
        <v>68</v>
      </c>
    </row>
    <row r="7" spans="1:11">
      <c r="A7" s="80" t="s">
        <v>535</v>
      </c>
      <c r="C7" s="82" t="s">
        <v>536</v>
      </c>
      <c r="G7" s="80" t="s">
        <v>537</v>
      </c>
      <c r="I7" s="80" t="s">
        <v>41</v>
      </c>
    </row>
    <row r="8" spans="1:11">
      <c r="C8" s="81" t="s">
        <v>538</v>
      </c>
      <c r="G8" s="80" t="s">
        <v>539</v>
      </c>
      <c r="I8" s="80" t="s">
        <v>97</v>
      </c>
    </row>
    <row r="9" spans="1:11">
      <c r="C9" s="81"/>
      <c r="G9" s="80" t="s">
        <v>540</v>
      </c>
      <c r="I9" s="80"/>
    </row>
    <row r="10" spans="1:11">
      <c r="C10" s="81"/>
      <c r="G10" s="80" t="s">
        <v>541</v>
      </c>
      <c r="I10" s="80"/>
    </row>
    <row r="11" spans="1:11">
      <c r="C11" s="82" t="s">
        <v>289</v>
      </c>
      <c r="G11" s="80" t="s">
        <v>542</v>
      </c>
      <c r="I11" s="80" t="s">
        <v>149</v>
      </c>
    </row>
    <row r="12" spans="1:11">
      <c r="C12" s="82" t="s">
        <v>50</v>
      </c>
    </row>
    <row r="13" spans="1:11">
      <c r="C13" s="82" t="s">
        <v>543</v>
      </c>
    </row>
    <row r="14" spans="1:11">
      <c r="C14" s="81" t="s">
        <v>544</v>
      </c>
    </row>
    <row r="15" spans="1:11">
      <c r="C15" s="82" t="s">
        <v>545</v>
      </c>
    </row>
    <row r="16" spans="1:11">
      <c r="C16" s="82" t="s">
        <v>546</v>
      </c>
    </row>
    <row r="17" spans="3:3">
      <c r="C17" s="81" t="s">
        <v>547</v>
      </c>
    </row>
    <row r="18" spans="3:3">
      <c r="C18" s="82" t="s">
        <v>548</v>
      </c>
    </row>
    <row r="19" spans="3:3">
      <c r="C19" s="82" t="s">
        <v>549</v>
      </c>
    </row>
    <row r="20" spans="3:3">
      <c r="C20" s="82" t="s">
        <v>487</v>
      </c>
    </row>
    <row r="21" spans="3:3">
      <c r="C21" s="82" t="s">
        <v>58</v>
      </c>
    </row>
    <row r="22" spans="3:3">
      <c r="C22" s="81" t="s">
        <v>550</v>
      </c>
    </row>
    <row r="23" spans="3:3">
      <c r="C23" s="81" t="s">
        <v>551</v>
      </c>
    </row>
    <row r="24" spans="3:3">
      <c r="C24" s="82" t="s">
        <v>552</v>
      </c>
    </row>
    <row r="25" spans="3:3">
      <c r="C25" s="82" t="s">
        <v>553</v>
      </c>
    </row>
    <row r="26" spans="3:3">
      <c r="C26" s="81" t="s">
        <v>554</v>
      </c>
    </row>
    <row r="27" spans="3:3">
      <c r="C27" s="82" t="s">
        <v>555</v>
      </c>
    </row>
    <row r="28" spans="3:3">
      <c r="C28" s="82" t="s">
        <v>556</v>
      </c>
    </row>
    <row r="29" spans="3:3">
      <c r="C29" s="82" t="s">
        <v>557</v>
      </c>
    </row>
    <row r="30" spans="3:3">
      <c r="C30" s="82" t="s">
        <v>558</v>
      </c>
    </row>
    <row r="31" spans="3:3">
      <c r="C31" s="81" t="s">
        <v>559</v>
      </c>
    </row>
    <row r="32" spans="3:3">
      <c r="C32" s="82" t="s">
        <v>560</v>
      </c>
    </row>
    <row r="33" spans="3:3">
      <c r="C33" s="82" t="s">
        <v>561</v>
      </c>
    </row>
    <row r="34" spans="3:3">
      <c r="C34" s="81" t="s">
        <v>562</v>
      </c>
    </row>
    <row r="35" spans="3:3">
      <c r="C35" s="82" t="s">
        <v>562</v>
      </c>
    </row>
    <row r="36" spans="3:3">
      <c r="C36" s="82" t="s">
        <v>563</v>
      </c>
    </row>
    <row r="37" spans="3:3">
      <c r="C37" s="82" t="s">
        <v>564</v>
      </c>
    </row>
    <row r="38" spans="3:3">
      <c r="C38" s="81" t="s">
        <v>281</v>
      </c>
    </row>
    <row r="39" spans="3:3">
      <c r="C39" s="82" t="s">
        <v>565</v>
      </c>
    </row>
    <row r="40" spans="3:3">
      <c r="C40" s="82" t="s">
        <v>566</v>
      </c>
    </row>
    <row r="41" spans="3:3">
      <c r="C41" s="82" t="s">
        <v>567</v>
      </c>
    </row>
    <row r="42" spans="3:3">
      <c r="C42" s="81" t="s">
        <v>568</v>
      </c>
    </row>
    <row r="43" spans="3:3">
      <c r="C43" s="82" t="s">
        <v>569</v>
      </c>
    </row>
    <row r="44" spans="3:3">
      <c r="C44" s="82" t="s">
        <v>570</v>
      </c>
    </row>
    <row r="45" spans="3:3">
      <c r="C45" s="82" t="s">
        <v>571</v>
      </c>
    </row>
    <row r="46" spans="3:3">
      <c r="C46" s="82" t="s">
        <v>572</v>
      </c>
    </row>
    <row r="47" spans="3:3">
      <c r="C47" s="82" t="s">
        <v>573</v>
      </c>
    </row>
    <row r="48" spans="3:3">
      <c r="C48" s="81" t="s">
        <v>195</v>
      </c>
    </row>
    <row r="49" spans="3:3">
      <c r="C49" s="82" t="s">
        <v>574</v>
      </c>
    </row>
    <row r="50" spans="3:3">
      <c r="C50" s="82" t="s">
        <v>575</v>
      </c>
    </row>
    <row r="51" spans="3:3">
      <c r="C51" s="82" t="s">
        <v>576</v>
      </c>
    </row>
    <row r="52" spans="3:3">
      <c r="C52" s="82" t="s">
        <v>117</v>
      </c>
    </row>
    <row r="53" spans="3:3">
      <c r="C53" s="82" t="s">
        <v>577</v>
      </c>
    </row>
    <row r="54" spans="3:3">
      <c r="C54" s="81" t="s">
        <v>578</v>
      </c>
    </row>
    <row r="55" spans="3:3">
      <c r="C55" s="81" t="s">
        <v>579</v>
      </c>
    </row>
    <row r="56" spans="3:3">
      <c r="C56" s="81" t="s">
        <v>580</v>
      </c>
    </row>
    <row r="57" spans="3:3">
      <c r="C57" s="82" t="s">
        <v>370</v>
      </c>
    </row>
    <row r="58" spans="3:3">
      <c r="C58" s="82" t="s">
        <v>149</v>
      </c>
    </row>
    <row r="59" spans="3:3">
      <c r="C59" s="82" t="s">
        <v>186</v>
      </c>
    </row>
    <row r="60" spans="3:3">
      <c r="C60" s="82" t="s">
        <v>218</v>
      </c>
    </row>
    <row r="61" spans="3:3">
      <c r="C61" s="82" t="s">
        <v>155</v>
      </c>
    </row>
    <row r="62" spans="3:3">
      <c r="C62" s="82" t="s">
        <v>39</v>
      </c>
    </row>
    <row r="63" spans="3:3">
      <c r="C63" s="82" t="s">
        <v>581</v>
      </c>
    </row>
    <row r="64" spans="3:3">
      <c r="C64" s="82" t="s">
        <v>582</v>
      </c>
    </row>
    <row r="65" spans="3:3">
      <c r="C65" s="82" t="s">
        <v>583</v>
      </c>
    </row>
    <row r="66" spans="3:3">
      <c r="C66" s="82" t="s">
        <v>148</v>
      </c>
    </row>
    <row r="67" spans="3:3">
      <c r="C67" s="82" t="s">
        <v>260</v>
      </c>
    </row>
    <row r="68" spans="3:3">
      <c r="C68" s="27" t="s">
        <v>169</v>
      </c>
    </row>
    <row r="69" spans="3:3">
      <c r="C69" s="27" t="s">
        <v>584</v>
      </c>
    </row>
  </sheetData>
  <dataConsolidate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1"/>
  <sheetViews>
    <sheetView workbookViewId="0">
      <selection activeCell="F53" sqref="F53"/>
    </sheetView>
  </sheetViews>
  <sheetFormatPr defaultRowHeight="15"/>
  <cols>
    <col min="2" max="2" width="21.140625" customWidth="1"/>
    <col min="3" max="3" width="30.140625" bestFit="1" customWidth="1"/>
    <col min="4" max="4" width="19" customWidth="1"/>
    <col min="5" max="5" width="20" customWidth="1"/>
    <col min="6" max="6" width="19" customWidth="1"/>
    <col min="7" max="7" width="17.140625" customWidth="1"/>
    <col min="8" max="8" width="19" customWidth="1"/>
    <col min="9" max="9" width="19.42578125" customWidth="1"/>
    <col min="10" max="10" width="21" customWidth="1"/>
    <col min="11" max="11" width="21.85546875" customWidth="1"/>
  </cols>
  <sheetData>
    <row r="1" spans="2:11" ht="15.75" thickBot="1"/>
    <row r="2" spans="2:11" ht="21">
      <c r="B2" s="91" t="s">
        <v>585</v>
      </c>
      <c r="C2" s="92"/>
      <c r="D2" s="92"/>
      <c r="E2" s="92"/>
      <c r="F2" s="92"/>
      <c r="G2" s="92"/>
      <c r="H2" s="92"/>
      <c r="I2" s="92"/>
      <c r="J2" s="92"/>
      <c r="K2" s="93"/>
    </row>
    <row r="3" spans="2:11" ht="31.5">
      <c r="B3" s="83" t="s">
        <v>586</v>
      </c>
      <c r="C3" s="89" t="s">
        <v>587</v>
      </c>
      <c r="D3" s="89" t="s">
        <v>588</v>
      </c>
      <c r="E3" s="89" t="s">
        <v>589</v>
      </c>
      <c r="F3" s="89" t="s">
        <v>590</v>
      </c>
      <c r="G3" s="89" t="s">
        <v>591</v>
      </c>
      <c r="H3" s="89" t="s">
        <v>592</v>
      </c>
      <c r="I3" s="89" t="s">
        <v>593</v>
      </c>
      <c r="J3" s="89" t="s">
        <v>594</v>
      </c>
      <c r="K3" s="84" t="s">
        <v>595</v>
      </c>
    </row>
    <row r="4" spans="2:11" ht="22.5" customHeight="1" thickBot="1">
      <c r="B4" s="85" t="e">
        <f>COUNT('Planilha de Controle'!#REF!)/COUNT('Planilha de Controle'!#REF!)</f>
        <v>#DIV/0!</v>
      </c>
      <c r="C4" s="86" t="e">
        <f>SUM('Planilha de Controle'!#REF!)/SUM('Planilha de Controle'!#REF!)</f>
        <v>#REF!</v>
      </c>
      <c r="D4" s="86">
        <f>(4669230.04-3598181.5)/4669230.04</f>
        <v>0.22938440188738271</v>
      </c>
      <c r="E4" s="87">
        <f>4669230.04-3598181.5</f>
        <v>1071048.54</v>
      </c>
      <c r="F4" s="86" t="e">
        <f>('Planilha de Controle'!#REF!+'Planilha de Controle'!#REF!+'Planilha de Controle'!#REF!+'Planilha de Controle'!#REF!+'Planilha de Controle'!#REF!)/SUM('Planilha de Controle'!#REF!)</f>
        <v>#REF!</v>
      </c>
      <c r="G4" s="86" t="e">
        <f>SUM('Planilha de Controle'!#REF!)/SUM('Planilha de Controle'!#REF!)</f>
        <v>#REF!</v>
      </c>
      <c r="H4" s="86" t="e">
        <f>SUM('Planilha de Controle'!#REF!)/SUM('Planilha de Controle'!#REF!)</f>
        <v>#REF!</v>
      </c>
      <c r="I4" s="86">
        <f>46/76</f>
        <v>0.60526315789473684</v>
      </c>
      <c r="J4" s="86">
        <f>25/76</f>
        <v>0.32894736842105265</v>
      </c>
      <c r="K4" s="88">
        <f>5/76</f>
        <v>6.5789473684210523E-2</v>
      </c>
    </row>
    <row r="9" spans="2:11">
      <c r="J9" s="24"/>
      <c r="K9" s="24"/>
    </row>
    <row r="11" spans="2:11">
      <c r="J11" s="24"/>
    </row>
  </sheetData>
  <mergeCells count="1">
    <mergeCell ref="B2:K2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5074eaa-960a-4ba2-969b-5ac5df90a8b0" xsi:nil="true"/>
    <lcf76f155ced4ddcb4097134ff3c332f xmlns="4fb9253d-f0f1-4ad4-8352-487b04edcff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F4FC0F825396146AE1CF83D92E7C0CD" ma:contentTypeVersion="15" ma:contentTypeDescription="Crie um novo documento." ma:contentTypeScope="" ma:versionID="aa84a43b1fad7fd4f23c4d13aeb43e43">
  <xsd:schema xmlns:xsd="http://www.w3.org/2001/XMLSchema" xmlns:xs="http://www.w3.org/2001/XMLSchema" xmlns:p="http://schemas.microsoft.com/office/2006/metadata/properties" xmlns:ns2="a5074eaa-960a-4ba2-969b-5ac5df90a8b0" xmlns:ns3="4fb9253d-f0f1-4ad4-8352-487b04edcff2" targetNamespace="http://schemas.microsoft.com/office/2006/metadata/properties" ma:root="true" ma:fieldsID="e879b69893608fa5e44fb043b056a96a" ns2:_="" ns3:_="">
    <xsd:import namespace="a5074eaa-960a-4ba2-969b-5ac5df90a8b0"/>
    <xsd:import namespace="4fb9253d-f0f1-4ad4-8352-487b04edcff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074eaa-960a-4ba2-969b-5ac5df90a8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3e89806-556e-40a3-aa41-3f63eb318872}" ma:internalName="TaxCatchAll" ma:showField="CatchAllData" ma:web="a5074eaa-960a-4ba2-969b-5ac5df90a8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b9253d-f0f1-4ad4-8352-487b04edcf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a4baa307-c707-48d6-b78d-67cc398629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182B87-66F9-47EA-B2BA-5D71958DA2BB}">
  <ds:schemaRefs>
    <ds:schemaRef ds:uri="http://schemas.microsoft.com/office/2006/metadata/properties"/>
    <ds:schemaRef ds:uri="http://schemas.microsoft.com/office/infopath/2007/PartnerControls"/>
    <ds:schemaRef ds:uri="a5074eaa-960a-4ba2-969b-5ac5df90a8b0"/>
    <ds:schemaRef ds:uri="4fb9253d-f0f1-4ad4-8352-487b04edcff2"/>
  </ds:schemaRefs>
</ds:datastoreItem>
</file>

<file path=customXml/itemProps2.xml><?xml version="1.0" encoding="utf-8"?>
<ds:datastoreItem xmlns:ds="http://schemas.openxmlformats.org/officeDocument/2006/customXml" ds:itemID="{B73B6553-C0F1-4B72-B0C2-7DC5C28EB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074eaa-960a-4ba2-969b-5ac5df90a8b0"/>
    <ds:schemaRef ds:uri="4fb9253d-f0f1-4ad4-8352-487b04edcf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606EC5-E41C-414F-9D16-1CF7C553FD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Planilha de Controle</vt:lpstr>
      <vt:lpstr>Plan1</vt:lpstr>
      <vt:lpstr>Database</vt:lpstr>
      <vt:lpstr>Indicadores</vt:lpstr>
      <vt:lpstr>Indicadores!Area_de_impressao</vt:lpstr>
      <vt:lpstr>'Planilha de Controle'!Area_de_impressao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Barillari, Camillo Segreto (BR - Sao Paulo)</dc:creator>
  <cp:keywords/>
  <dc:description/>
  <cp:lastModifiedBy>Windows</cp:lastModifiedBy>
  <cp:revision/>
  <dcterms:created xsi:type="dcterms:W3CDTF">2015-03-25T12:47:19Z</dcterms:created>
  <dcterms:modified xsi:type="dcterms:W3CDTF">2023-01-03T19:14:46Z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0x0101000F4FC0F825396146AE1CF83D92E7C0CD</vt:lpwstr>
  </property>
  <property fmtid="{D5CDD505-2E9C-101B-9397-08002B2CF9AE}" pid="3" name="MediaServiceImageTags">
    <vt:lpwstr/>
  </property>
</Properties>
</file>